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W:\Dir Tecnica\Dpto Desarrollo\01 ARQUITECTURA\02 CONSEJO\03 GUIAS\PARAMETROS DE DISEÑO\"/>
    </mc:Choice>
  </mc:AlternateContent>
  <xr:revisionPtr revIDLastSave="0" documentId="13_ncr:1_{3775E5EF-2D6E-432B-8018-1C9B05C537E8}" xr6:coauthVersionLast="47" xr6:coauthVersionMax="47" xr10:uidLastSave="{00000000-0000-0000-0000-000000000000}"/>
  <bookViews>
    <workbookView xWindow="-120" yWindow="-120" windowWidth="29040" windowHeight="15840" tabRatio="843" activeTab="3" xr2:uid="{00000000-000D-0000-FFFF-FFFF00000000}"/>
  </bookViews>
  <sheets>
    <sheet name="CIUDAD LAS CANAS" sheetId="10" r:id="rId1"/>
    <sheet name="MARINA" sheetId="6" r:id="rId2"/>
    <sheet name="LAS IGUANAS" sheetId="8" r:id="rId3"/>
    <sheet name="RAQUET VILLAGE" sheetId="11" r:id="rId4"/>
    <sheet name="CC VILLAGE" sheetId="9" r:id="rId5"/>
    <sheet name="PUNTA ESPADA" sheetId="7" r:id="rId6"/>
    <sheet name="FARALLON" sheetId="12" r:id="rId7"/>
    <sheet name="CIUDAD ECUSTRE" sheetId="13" r:id="rId8"/>
  </sheets>
  <definedNames>
    <definedName name="_xlnm.Print_Area" localSheetId="2">'LAS IGUANAS'!$A$1:$W$34</definedName>
    <definedName name="_xlnm.Print_Titles" localSheetId="4">'CC VILLAGE'!$1:$2</definedName>
    <definedName name="_xlnm.Print_Titles" localSheetId="7">'CIUDAD ECUSTRE'!$1:$2</definedName>
    <definedName name="_xlnm.Print_Titles" localSheetId="0">'CIUDAD LAS CANAS'!$1:$2</definedName>
    <definedName name="_xlnm.Print_Titles" localSheetId="6">FARALLON!$1:$2</definedName>
    <definedName name="_xlnm.Print_Titles" localSheetId="2">'LAS IGUANAS'!$1:$2</definedName>
    <definedName name="_xlnm.Print_Titles" localSheetId="1">MARINA!$1:$2</definedName>
    <definedName name="_xlnm.Print_Titles" localSheetId="5">'PUNTA ESPADA'!$1:$2</definedName>
    <definedName name="_xlnm.Print_Titles" localSheetId="3">'RAQUET VILLAGE'!$1:$2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8" l="1"/>
  <c r="P6" i="9"/>
  <c r="P7" i="9"/>
  <c r="P6" i="11"/>
  <c r="O6" i="11"/>
  <c r="P27" i="8"/>
  <c r="P26" i="8"/>
  <c r="P25" i="8"/>
  <c r="P24" i="8"/>
  <c r="P23" i="8"/>
  <c r="P22" i="8"/>
  <c r="P21" i="8"/>
  <c r="P20" i="8"/>
  <c r="P19" i="8"/>
  <c r="O19" i="8"/>
  <c r="O20" i="8"/>
  <c r="O21" i="8"/>
  <c r="O22" i="8"/>
  <c r="O23" i="8"/>
  <c r="O24" i="8"/>
  <c r="O25" i="8"/>
  <c r="O26" i="8"/>
  <c r="O27" i="8"/>
  <c r="P8" i="10"/>
  <c r="O6" i="10"/>
  <c r="P8" i="8"/>
  <c r="O6" i="7"/>
  <c r="P6" i="7"/>
  <c r="P8" i="9"/>
  <c r="O7" i="9"/>
  <c r="O8" i="9"/>
  <c r="O6" i="9"/>
  <c r="P18" i="8"/>
  <c r="O18" i="8"/>
  <c r="P15" i="8"/>
  <c r="O15" i="8"/>
  <c r="P13" i="8"/>
  <c r="O13" i="8"/>
  <c r="P14" i="8"/>
  <c r="O14" i="8"/>
  <c r="P9" i="8"/>
  <c r="O9" i="8"/>
  <c r="O8" i="8"/>
  <c r="O7" i="8"/>
  <c r="O6" i="8"/>
  <c r="P6" i="8"/>
  <c r="O11" i="6"/>
  <c r="O12" i="6"/>
  <c r="O13" i="6"/>
  <c r="P11" i="6"/>
  <c r="P12" i="6"/>
  <c r="P13" i="6"/>
  <c r="P10" i="6"/>
  <c r="O10" i="6"/>
  <c r="O7" i="6"/>
  <c r="O8" i="6"/>
  <c r="O9" i="6"/>
  <c r="P7" i="6"/>
  <c r="P7" i="13" l="1"/>
  <c r="O7" i="13"/>
  <c r="P6" i="13"/>
  <c r="O6" i="13"/>
  <c r="P7" i="12"/>
  <c r="O7" i="12"/>
  <c r="O6" i="12"/>
  <c r="P6" i="12"/>
  <c r="P7" i="7"/>
  <c r="O7" i="7"/>
  <c r="P8" i="7"/>
  <c r="P9" i="7"/>
  <c r="P10" i="7"/>
  <c r="P11" i="7"/>
  <c r="P12" i="7"/>
  <c r="P13" i="7"/>
  <c r="P14" i="7"/>
  <c r="O8" i="7"/>
  <c r="O9" i="7"/>
  <c r="O10" i="7"/>
  <c r="O11" i="7"/>
  <c r="O12" i="7"/>
  <c r="O13" i="7"/>
  <c r="O14" i="7"/>
  <c r="A8" i="8"/>
  <c r="A9" i="8" s="1"/>
  <c r="P10" i="8"/>
  <c r="O10" i="8"/>
  <c r="P8" i="6"/>
  <c r="P9" i="6"/>
  <c r="O24" i="10"/>
  <c r="P24" i="10"/>
  <c r="P22" i="10"/>
  <c r="O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A16" i="10"/>
  <c r="A17" i="10" s="1"/>
  <c r="A18" i="10" s="1"/>
  <c r="A19" i="10" s="1"/>
  <c r="A20" i="10" s="1"/>
  <c r="A21" i="10" s="1"/>
  <c r="A22" i="10" s="1"/>
  <c r="P15" i="10"/>
  <c r="O15" i="10"/>
  <c r="P13" i="10"/>
  <c r="P12" i="10"/>
  <c r="P11" i="10"/>
  <c r="P10" i="10"/>
  <c r="P9" i="10"/>
  <c r="P7" i="10"/>
  <c r="O7" i="10"/>
  <c r="P6" i="10"/>
  <c r="O13" i="10"/>
  <c r="O12" i="10"/>
  <c r="O11" i="10"/>
  <c r="O10" i="10"/>
  <c r="O9" i="10"/>
  <c r="O8" i="10"/>
  <c r="A7" i="10"/>
  <c r="A8" i="10" s="1"/>
  <c r="A9" i="10" s="1"/>
  <c r="A10" i="10" s="1"/>
  <c r="A11" i="10" s="1"/>
  <c r="A12" i="10" s="1"/>
  <c r="A13" i="10" s="1"/>
  <c r="A7" i="13"/>
  <c r="A7" i="12"/>
  <c r="A9" i="7"/>
  <c r="A10" i="7" s="1"/>
  <c r="A11" i="7" s="1"/>
  <c r="A12" i="7" s="1"/>
  <c r="A13" i="7" s="1"/>
  <c r="A14" i="7" s="1"/>
  <c r="A15" i="7" s="1"/>
  <c r="A7" i="6"/>
  <c r="A9" i="6" s="1"/>
  <c r="A10" i="6" s="1"/>
  <c r="A11" i="6" s="1"/>
  <c r="A12" i="6" s="1"/>
  <c r="A13" i="6" s="1"/>
  <c r="A8" i="6" l="1"/>
  <c r="A10" i="8"/>
  <c r="A13" i="8"/>
  <c r="A14" i="8" l="1"/>
  <c r="A15" i="8" s="1"/>
  <c r="A11" i="8"/>
  <c r="A19" i="8"/>
  <c r="A20" i="8" s="1"/>
  <c r="A21" i="8" s="1"/>
  <c r="A22" i="8" s="1"/>
  <c r="A23" i="8" s="1"/>
  <c r="A24" i="8" s="1"/>
  <c r="A25" i="8" s="1"/>
  <c r="A26" i="8" s="1"/>
  <c r="A27" i="8" s="1"/>
</calcChain>
</file>

<file path=xl/sharedStrings.xml><?xml version="1.0" encoding="utf-8"?>
<sst xmlns="http://schemas.openxmlformats.org/spreadsheetml/2006/main" count="1293" uniqueCount="289">
  <si>
    <t>Núm.  Zona</t>
  </si>
  <si>
    <t>Zona de Desarrollo</t>
  </si>
  <si>
    <t>LAS LAGUNAS</t>
  </si>
  <si>
    <t>Piedra</t>
  </si>
  <si>
    <t>Madera</t>
  </si>
  <si>
    <t>LAS PALMAS</t>
  </si>
  <si>
    <t>ADP2
Costa Rocosa</t>
  </si>
  <si>
    <t>ADP1
Playa Costero Marina</t>
  </si>
  <si>
    <t>Libre</t>
  </si>
  <si>
    <t>RAQUET VILLAGE</t>
  </si>
  <si>
    <t>%  Material  Secundario de Techos Inclinados (MPT)</t>
  </si>
  <si>
    <t xml:space="preserve">FUNDADORES DE GOLF </t>
  </si>
  <si>
    <t>15%/ 85%</t>
  </si>
  <si>
    <t>PUNTA MAJAGUA</t>
  </si>
  <si>
    <t>YARARI ESTATES</t>
  </si>
  <si>
    <t>N/A</t>
  </si>
  <si>
    <t>MPT
Material  Principal de Techos Inclinados
Opción 1 / Opción 2</t>
  </si>
  <si>
    <t>MST
Material  Secundario de Techos Inclinados 
Opción 1 / Opción 2</t>
  </si>
  <si>
    <t>Teja planas de barro</t>
  </si>
  <si>
    <t>Teja plana de barro</t>
  </si>
  <si>
    <t>Tejas de Madera</t>
  </si>
  <si>
    <t>Tejas planas de barro</t>
  </si>
  <si>
    <t>Tejas Planas de Barro</t>
  </si>
  <si>
    <t>Cana</t>
  </si>
  <si>
    <t>Cana
Teja de Madera</t>
  </si>
  <si>
    <t>Teja de Madera
Cualquier material no reflectivo</t>
  </si>
  <si>
    <t>Material opcional
Cana</t>
  </si>
  <si>
    <t>Porcientos de Techos Planos / Techos Inclinados</t>
  </si>
  <si>
    <t>PUNTA CAYUCO</t>
  </si>
  <si>
    <t>CALETÓN ESTATES</t>
  </si>
  <si>
    <t>LAS IGUANAS BACK NINE</t>
  </si>
  <si>
    <t>20% - 30%</t>
  </si>
  <si>
    <t>20% - 35%</t>
  </si>
  <si>
    <t>18% - 35%</t>
  </si>
  <si>
    <t>15% - 35%</t>
  </si>
  <si>
    <t>Retiros (metros lineales)</t>
  </si>
  <si>
    <t>Frontal (A)</t>
  </si>
  <si>
    <t>Laterales (D)</t>
  </si>
  <si>
    <t>MP
Material  Principal</t>
  </si>
  <si>
    <t>MS
Material  Secundario</t>
  </si>
  <si>
    <t>Pañete</t>
  </si>
  <si>
    <t>20%-30%</t>
  </si>
  <si>
    <t>Ver formula</t>
  </si>
  <si>
    <t>10 @ 6</t>
  </si>
  <si>
    <t>LAKE VIEW HOMESITE</t>
  </si>
  <si>
    <t>ALTURAS</t>
  </si>
  <si>
    <t>&gt;Madera
&gt;Ladrillo</t>
  </si>
  <si>
    <t>Tejas planas de barro / Madera</t>
  </si>
  <si>
    <t>30% - 45%</t>
  </si>
  <si>
    <t>30% - 45%
para el 3er nivel se utilizara el 60% de los niveles inferiores</t>
  </si>
  <si>
    <t>60
Ver regulaciones de lindero</t>
  </si>
  <si>
    <t>&gt;Madera</t>
  </si>
  <si>
    <t>20%-80%</t>
  </si>
  <si>
    <t>Tajas planas de Barro</t>
  </si>
  <si>
    <t>25%-40%</t>
  </si>
  <si>
    <t>ADP5
Terraza Marina</t>
  </si>
  <si>
    <t>0.45 @ 0.90</t>
  </si>
  <si>
    <t>0.90 @ 1.50</t>
  </si>
  <si>
    <t>ZONA 001 MARINA</t>
  </si>
  <si>
    <t>ZONA 002 PUNTA ESPADA</t>
  </si>
  <si>
    <t>ZONA 004 RAQUET VILLAGE</t>
  </si>
  <si>
    <t>ZONA 006 CAPCANA VILLAGE</t>
  </si>
  <si>
    <t>30%-50%</t>
  </si>
  <si>
    <t>NOTA:</t>
  </si>
  <si>
    <t>**</t>
  </si>
  <si>
    <t>ZONA 003.A NUEVO JUANILLO</t>
  </si>
  <si>
    <t>0.50 @ 1.50</t>
  </si>
  <si>
    <t>10% / 90%</t>
  </si>
  <si>
    <t>10%/90%</t>
  </si>
  <si>
    <t>&gt;Tejas de Barro
&gt;Teja de Madera</t>
  </si>
  <si>
    <t>ZONA 000 INDUSTRIAL</t>
  </si>
  <si>
    <t>LOTES INDUSTRIALES</t>
  </si>
  <si>
    <t>Aluzinc</t>
  </si>
  <si>
    <t>25%-50%</t>
  </si>
  <si>
    <t>7 (calle)</t>
  </si>
  <si>
    <t>ADP4
Bosque de Transición</t>
  </si>
  <si>
    <t>0.20 @ 0.45</t>
  </si>
  <si>
    <t>&gt;Piedra
&gt;Hormigón / Bloque</t>
  </si>
  <si>
    <t>libre</t>
  </si>
  <si>
    <t xml:space="preserve">Tejas Planas </t>
  </si>
  <si>
    <t xml:space="preserve"> Techos tipo Bermuda en Hormigón</t>
  </si>
  <si>
    <t>50 / 50</t>
  </si>
  <si>
    <t>40% - 55%</t>
  </si>
  <si>
    <t>ZONA 003 CIUDAD LAS CANAS NORTE</t>
  </si>
  <si>
    <t>ZONA 010 RANCH VILLAGE</t>
  </si>
  <si>
    <t>Niveles permitidos</t>
  </si>
  <si>
    <t>2 niveles</t>
  </si>
  <si>
    <t>RIBERA MARINA TOWMHOMES</t>
  </si>
  <si>
    <t>Tejas planas Barro / Madera</t>
  </si>
  <si>
    <t>0.20 @ 0.90</t>
  </si>
  <si>
    <t>Cana /  Techos tipo Bermuda</t>
  </si>
  <si>
    <t xml:space="preserve">EDIFICIO DE APARTAMENTOS </t>
  </si>
  <si>
    <t>EDIFICIO DE APARTAMENTOS</t>
  </si>
  <si>
    <t>TORRES APARTAMENTOS</t>
  </si>
  <si>
    <t>USO DE SUELO</t>
  </si>
  <si>
    <t>Industrias</t>
  </si>
  <si>
    <t>Villas</t>
  </si>
  <si>
    <t>Townhouses / condos</t>
  </si>
  <si>
    <t>Condos</t>
  </si>
  <si>
    <t>Oficinas</t>
  </si>
  <si>
    <t>Locales comerciales</t>
  </si>
  <si>
    <t>Hotel</t>
  </si>
  <si>
    <t>PENDIENTE</t>
  </si>
  <si>
    <t>NOTAS</t>
  </si>
  <si>
    <t>Regulaciones de playa</t>
  </si>
  <si>
    <t>Regulaciones de Marina</t>
  </si>
  <si>
    <t>Regulaciones de Villas</t>
  </si>
  <si>
    <t>Regulaciones de Condos</t>
  </si>
  <si>
    <t>Regulaciones edificaciones institucionales</t>
  </si>
  <si>
    <t>Regulaciones de retails</t>
  </si>
  <si>
    <t>Regulaciones Proyectos hoteleros</t>
  </si>
  <si>
    <t>5 (calle)</t>
  </si>
  <si>
    <t>5 @ 2 (Franja Marina)</t>
  </si>
  <si>
    <t>Muelles</t>
  </si>
  <si>
    <t>Berma</t>
  </si>
  <si>
    <t>Amarres por lote</t>
  </si>
  <si>
    <t>60 pies</t>
  </si>
  <si>
    <t>ISLA DEL PUERTO</t>
  </si>
  <si>
    <t>ISLAS GRANDE</t>
  </si>
  <si>
    <t>Pilotes de Madera
Muelle de madera</t>
  </si>
  <si>
    <t>Limite hacia la marina</t>
  </si>
  <si>
    <t>Regulado por Cap Cana</t>
  </si>
  <si>
    <t>TEMAS DE MARINA</t>
  </si>
  <si>
    <t>Enrocamiento en piedra</t>
  </si>
  <si>
    <t>Tipos de embarcaciones</t>
  </si>
  <si>
    <t>Todos</t>
  </si>
  <si>
    <t>10 pies</t>
  </si>
  <si>
    <t>&gt;Botes de remos
&gt;Botes velas
&gt;Botes viento</t>
  </si>
  <si>
    <t>Talud con enrocado</t>
  </si>
  <si>
    <t>&gt;Lotes del 5 al 9 tipo berma roja 
&gt;Lotes del 1 al 4 Talud con enrocado</t>
  </si>
  <si>
    <t>PROYECTOS HOTELEROS (hasta 3 niveles)</t>
  </si>
  <si>
    <t>PROYECTOS HOTELEROS (hasta 6 niveles)</t>
  </si>
  <si>
    <t>PROYECTO APARTAMENTOS EN VILLAGE ( hasta 4 niveles)</t>
  </si>
  <si>
    <t>&gt;Piedra</t>
  </si>
  <si>
    <t>&gt;Ladrillo
&gt;Piedra</t>
  </si>
  <si>
    <t>50% / 50%</t>
  </si>
  <si>
    <t>50% - 60%</t>
  </si>
  <si>
    <t>PROYECTO APARTAMENTOS EN VILLAGE ( hasta 8 niveles)</t>
  </si>
  <si>
    <t>IGUANAS CONDOS</t>
  </si>
  <si>
    <t>IGUANAS LAKE VIEW</t>
  </si>
  <si>
    <t>Hotel / Condos</t>
  </si>
  <si>
    <t>35% - 50%</t>
  </si>
  <si>
    <t>LAS IGUANAS FRONT NINE</t>
  </si>
  <si>
    <t>PUNTA MARAVILLA</t>
  </si>
  <si>
    <t>Hormigón / Bloque</t>
  </si>
  <si>
    <t>Públicos regulados por capcana</t>
  </si>
  <si>
    <t>ADP3
Farallón</t>
  </si>
  <si>
    <t>ADP6
Jardín Costero</t>
  </si>
  <si>
    <t>Regulaciones de Dúplex / Townhouses</t>
  </si>
  <si>
    <t>Dúplex / Townhouses</t>
  </si>
  <si>
    <t>Tejas planas de barro / Madera
Aluzinc color a presentar</t>
  </si>
  <si>
    <t>&gt;Pañete / Hormigón</t>
  </si>
  <si>
    <t>&gt;Madera
&gt;Hormigón / Bloque</t>
  </si>
  <si>
    <t xml:space="preserve">El lindero para los soterrados en caso de la torres, es de un 50% del lindero autorizado en la superficie. </t>
  </si>
  <si>
    <t>Huella min / max de ocupación</t>
  </si>
  <si>
    <t>Ámbito Paisajístico</t>
  </si>
  <si>
    <t>Nivel de Piso Terminado MIN / MAX en base a la rasante de la vía</t>
  </si>
  <si>
    <t>Numero de niveles máximo</t>
  </si>
  <si>
    <t>Alturas máximas permitidas (mts)</t>
  </si>
  <si>
    <t>Alturas mínimas permitidas</t>
  </si>
  <si>
    <t xml:space="preserve">Tamaño máximo de Embarcaciones permitido </t>
  </si>
  <si>
    <t>Regulación de parque industrial</t>
  </si>
  <si>
    <t>Aluminio
Hormigón</t>
  </si>
  <si>
    <t>Regulaciones de Humedal</t>
  </si>
  <si>
    <t>18% - 25%</t>
  </si>
  <si>
    <t>*</t>
  </si>
  <si>
    <t>En los Proyectos de Lake View Homesite esta permitido solo construir en el segundo nivel no mas del 50% del área de la huella de ocupación del Primer nivel</t>
  </si>
  <si>
    <t>LATITUD TECTÓNICA EN MUROS</t>
  </si>
  <si>
    <t>LATITUD TECTÓNICA EN TECHOS</t>
  </si>
  <si>
    <t>RESIDENCIAS DÚPLEX y TOWN HOUSES</t>
  </si>
  <si>
    <t>ÁREAS INSTITUCIONALES</t>
  </si>
  <si>
    <t xml:space="preserve">EDIFICIOS ÁREAS COMERCIALES </t>
  </si>
  <si>
    <t>ZONA 009 FARALLÓN</t>
  </si>
  <si>
    <t>FARALLÓN LOTS (solares 1 al 25)</t>
  </si>
  <si>
    <t>FARALLÓN LOTS (solares 26 al  71)</t>
  </si>
  <si>
    <t>Teja plana de barro color terracota</t>
  </si>
  <si>
    <t>20 80</t>
  </si>
  <si>
    <t>Pilotes de Madera
Muelle de madera
Paralelo al terrreno</t>
  </si>
  <si>
    <t>Muro de hormigón sin berma hasta terreno natural</t>
  </si>
  <si>
    <t>70% frente de la parcela</t>
  </si>
  <si>
    <t>Según modelo
Paralelo al lote</t>
  </si>
  <si>
    <t>estacionar en su propia parcela</t>
  </si>
  <si>
    <t>6 habitaciones max + serv</t>
  </si>
  <si>
    <t>Apartamentos</t>
  </si>
  <si>
    <t>Regulaciones Establos</t>
  </si>
  <si>
    <t>Regulaiones Establos</t>
  </si>
  <si>
    <t>&gt;Piedra
&gt;Madera</t>
  </si>
  <si>
    <t>&gt;Madera
&gt;Piedra</t>
  </si>
  <si>
    <t>Teja De Barro</t>
  </si>
  <si>
    <t>Teja de Barro</t>
  </si>
  <si>
    <t>Shingle</t>
  </si>
  <si>
    <t>10% - 25%</t>
  </si>
  <si>
    <t>NA</t>
  </si>
  <si>
    <t>1/3 de la longitud de fondo</t>
  </si>
  <si>
    <t>TEMAS DE ESTABLOS</t>
  </si>
  <si>
    <t>Esablos</t>
  </si>
  <si>
    <t>Area de soporte</t>
  </si>
  <si>
    <t>Otros</t>
  </si>
  <si>
    <t>Canchas permitidas</t>
  </si>
  <si>
    <t>Housing empleados permitidos</t>
  </si>
  <si>
    <t>1 por apto</t>
  </si>
  <si>
    <t>LOS ESTABLOS CONDOS</t>
  </si>
  <si>
    <t>40%-55%</t>
  </si>
  <si>
    <t>Posterior B</t>
  </si>
  <si>
    <t>Posterior C</t>
  </si>
  <si>
    <t>Despues de la Berma "0"</t>
  </si>
  <si>
    <t>Despues de la Berma 6</t>
  </si>
  <si>
    <t>Despues de la Berma 7</t>
  </si>
  <si>
    <t>Al agua "0"</t>
  </si>
  <si>
    <t>Al agua 6</t>
  </si>
  <si>
    <t>LAS IGUANAS GOLF RESIDENCES</t>
  </si>
  <si>
    <t>0.45 @ 0.60</t>
  </si>
  <si>
    <t>15% - 50%</t>
  </si>
  <si>
    <t>Regulaciones de desarrollo de Apartamentos</t>
  </si>
  <si>
    <t>15% - 70%</t>
  </si>
  <si>
    <t>Madera y Porcelanato imitacion madera</t>
  </si>
  <si>
    <t>Porciento de Material Principal de Techos Inclinados (MPT)</t>
  </si>
  <si>
    <t xml:space="preserve"> HOTELES</t>
  </si>
  <si>
    <t xml:space="preserve">RESIDENCIAS UNIFAMILIARES </t>
  </si>
  <si>
    <t>ZONA 003 CIUDAD LAS CANAS SUR</t>
  </si>
  <si>
    <t xml:space="preserve">Tejas planas Barro </t>
  </si>
  <si>
    <t xml:space="preserve">Tejas planas de barro </t>
  </si>
  <si>
    <t>Tejas planas  / Madera
Aluzinc color a presentar</t>
  </si>
  <si>
    <t>Tejas planas / Madera
Aluzinc color a presentar</t>
  </si>
  <si>
    <t>60 / 40</t>
  </si>
  <si>
    <t>30 / 70</t>
  </si>
  <si>
    <t>25 / 75</t>
  </si>
  <si>
    <t>PUERTO SERENO</t>
  </si>
  <si>
    <t>15 / 85</t>
  </si>
  <si>
    <t>15 /85</t>
  </si>
  <si>
    <t xml:space="preserve">80 / 20 </t>
  </si>
  <si>
    <t>Madera / Hormigon</t>
  </si>
  <si>
    <t xml:space="preserve">
Teja de Madera /Tejas barro</t>
  </si>
  <si>
    <t>Despues de la Berma 15</t>
  </si>
  <si>
    <t>FUNDADORES DE PLAYA SOLAR 1-30
JUANILLO BAY</t>
  </si>
  <si>
    <t>SOLARES DE PLAYA
JUANILLO BAY</t>
  </si>
  <si>
    <t>Lindero posterior desde la plea mar</t>
  </si>
  <si>
    <t xml:space="preserve">CAP ISLAND </t>
  </si>
  <si>
    <t>ZONA 005 LAS IGUANAS</t>
  </si>
  <si>
    <t>70 /30</t>
  </si>
  <si>
    <t>30 /70</t>
  </si>
  <si>
    <t>50 /50</t>
  </si>
  <si>
    <t>PROYECTO APARTAMENTOS EN VILLAGE ( hasta 6 niveles)</t>
  </si>
  <si>
    <t>PROYECTOS HOTELEROS (hasta 4 niveles)</t>
  </si>
  <si>
    <t>PROYECTOS HOTELEROS (hasta 5 niveles)</t>
  </si>
  <si>
    <t>FAIRWAY HOMESITES .             VILLAS FRONT NINE.                  VILLAS LAKE</t>
  </si>
  <si>
    <t>PROYECTOS HOTELEROS (hasta 8 niveles)</t>
  </si>
  <si>
    <t>60 metros
Ver regulaciones de lindero, 3 niveles primera linea playa</t>
  </si>
  <si>
    <t>60 metros
Ver regulaciones de lindero</t>
  </si>
  <si>
    <t>Hormigón / Piedra</t>
  </si>
  <si>
    <t>Teja barro
Teja de Madera</t>
  </si>
  <si>
    <t>40 /70</t>
  </si>
  <si>
    <t>40 / 60</t>
  </si>
  <si>
    <t>40 /60</t>
  </si>
  <si>
    <t>20 /80</t>
  </si>
  <si>
    <t>Teja Madera</t>
  </si>
  <si>
    <t>LAS PALMAS II (LAS PALMITAS)</t>
  </si>
  <si>
    <t>LOS POLO VILLAS</t>
  </si>
  <si>
    <t>10</t>
  </si>
  <si>
    <t>8</t>
  </si>
  <si>
    <t>Pendiente minima en techos planos 2 grados</t>
  </si>
  <si>
    <t>DESARROLLOS DÚPLEX y TOWN HOUSES</t>
  </si>
  <si>
    <t>Regulaciones de Dúplex / Townhouses, minimo 4 solares</t>
  </si>
  <si>
    <t>Huella min / max de ocupación CUS</t>
  </si>
  <si>
    <t xml:space="preserve">
Teja de Madera / Tejas barro</t>
  </si>
  <si>
    <t>Pendiente en los techos inlcinados 28 grados</t>
  </si>
  <si>
    <t>6</t>
  </si>
  <si>
    <t>CALETON RESIDENCES</t>
  </si>
  <si>
    <t>Piedra, Madera y/o Porcelanto imitacion madera</t>
  </si>
  <si>
    <t>Tejas planas de barro o tejas tipo shingle</t>
  </si>
  <si>
    <t>n/a</t>
  </si>
  <si>
    <t>GREEN VILLAGE CONDOS</t>
  </si>
  <si>
    <t>Piedra, madera y/o porcelanato imitacion madera</t>
  </si>
  <si>
    <t>Tejas Planas de Barro o tejas tipo shingle</t>
  </si>
  <si>
    <t>80/20</t>
  </si>
  <si>
    <t>Indicado en el contrato de venta</t>
  </si>
  <si>
    <t>Varia</t>
  </si>
  <si>
    <t>USO DE PARQUEO SOTERRADO OBLIGATORIO</t>
  </si>
  <si>
    <t>THE DRIVING RANGE CONDOS</t>
  </si>
  <si>
    <t xml:space="preserve">THE LEGEND </t>
  </si>
  <si>
    <t>RESIDENCIAS DEL PARQUE</t>
  </si>
  <si>
    <t>hormigon visto, Piedra, Madera y/o Porcelanto imitacion madera, metal.</t>
  </si>
  <si>
    <t>Hormigon, estructura metálica, madera o imitación madera</t>
  </si>
  <si>
    <t>75 / 25</t>
  </si>
  <si>
    <t>BOULEVARD STATES</t>
  </si>
  <si>
    <t xml:space="preserve"> </t>
  </si>
  <si>
    <t>18% - 50%</t>
  </si>
  <si>
    <t>3.5</t>
  </si>
  <si>
    <t>Villas tipo Duplex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</si>
</sst>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Baskerville Old Face"/>
      <family val="1"/>
    </font>
    <font>
      <b/>
      <sz val="10"/>
      <color indexed="9"/>
      <name val="Baskerville Old Face"/>
      <family val="1"/>
    </font>
    <font>
      <b/>
      <sz val="12"/>
      <color indexed="9"/>
      <name val="Baskerville Old Face"/>
      <family val="1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0"/>
      <name val="Baskerville Old Face"/>
      <family val="1"/>
    </font>
    <font>
      <sz val="12"/>
      <name val="Baskerville Old Face"/>
      <family val="1"/>
    </font>
    <font>
      <sz val="10"/>
      <color indexed="8"/>
      <name val="Baskerville Old Face"/>
      <family val="1"/>
    </font>
    <font>
      <b/>
      <sz val="10"/>
      <color indexed="9"/>
      <name val="Baskerville Old Face"/>
      <family val="1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Baskerville Old Face"/>
      <family val="1"/>
    </font>
    <font>
      <b/>
      <sz val="12"/>
      <color indexed="9"/>
      <name val="Baskerville Old Face"/>
      <family val="1"/>
    </font>
    <font>
      <u/>
      <sz val="12"/>
      <color indexed="8"/>
      <name val="Calibri"/>
      <family val="2"/>
    </font>
    <font>
      <sz val="12"/>
      <color rgb="FFFF0000"/>
      <name val="Baskerville Old Face"/>
      <family val="1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theme="0"/>
      <name val="Baskerville Old Face"/>
      <family val="1"/>
    </font>
    <font>
      <i/>
      <sz val="12"/>
      <name val="Baskerville Old Face"/>
      <family val="1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32">
    <xf numFmtId="0" fontId="0" fillId="0" borderId="0" xfId="0"/>
    <xf numFmtId="0" fontId="10" fillId="0" borderId="0" xfId="0" applyFont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0" xfId="0" applyNumberFormat="1" applyFont="1"/>
    <xf numFmtId="0" fontId="11" fillId="0" borderId="0" xfId="0" applyFont="1"/>
    <xf numFmtId="0" fontId="13" fillId="2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3" borderId="2" xfId="0" applyFont="1" applyFill="1" applyBorder="1" applyAlignment="1">
      <alignment horizontal="center" vertical="top" wrapText="1"/>
    </xf>
    <xf numFmtId="9" fontId="12" fillId="3" borderId="2" xfId="0" applyNumberFormat="1" applyFont="1" applyFill="1" applyBorder="1" applyAlignment="1">
      <alignment horizontal="center" vertical="top" wrapText="1"/>
    </xf>
    <xf numFmtId="1" fontId="12" fillId="3" borderId="2" xfId="0" applyNumberFormat="1" applyFont="1" applyFill="1" applyBorder="1" applyAlignment="1">
      <alignment horizontal="center" vertical="top" wrapText="1"/>
    </xf>
    <xf numFmtId="9" fontId="12" fillId="3" borderId="3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9" fontId="7" fillId="3" borderId="2" xfId="0" applyNumberFormat="1" applyFont="1" applyFill="1" applyBorder="1" applyAlignment="1">
      <alignment horizontal="center" vertical="top" wrapText="1"/>
    </xf>
    <xf numFmtId="1" fontId="7" fillId="3" borderId="2" xfId="0" applyNumberFormat="1" applyFont="1" applyFill="1" applyBorder="1" applyAlignment="1">
      <alignment horizontal="center" vertical="top" wrapText="1"/>
    </xf>
    <xf numFmtId="1" fontId="7" fillId="3" borderId="3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9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9" fontId="7" fillId="3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" fontId="5" fillId="0" borderId="3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" fontId="5" fillId="3" borderId="2" xfId="0" applyNumberFormat="1" applyFont="1" applyFill="1" applyBorder="1" applyAlignment="1">
      <alignment horizontal="center" vertical="top" wrapText="1"/>
    </xf>
    <xf numFmtId="9" fontId="5" fillId="3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13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left"/>
    </xf>
    <xf numFmtId="0" fontId="1" fillId="0" borderId="8" xfId="0" applyFont="1" applyBorder="1" applyAlignment="1">
      <alignment horizontal="center" vertical="top" wrapText="1"/>
    </xf>
    <xf numFmtId="0" fontId="16" fillId="0" borderId="0" xfId="0" applyFont="1"/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9" fontId="12" fillId="0" borderId="10" xfId="0" applyNumberFormat="1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9" fontId="12" fillId="0" borderId="11" xfId="0" applyNumberFormat="1" applyFont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9" fontId="12" fillId="5" borderId="2" xfId="0" applyNumberFormat="1" applyFont="1" applyFill="1" applyBorder="1" applyAlignment="1">
      <alignment horizontal="center" vertical="top" wrapText="1"/>
    </xf>
    <xf numFmtId="1" fontId="12" fillId="5" borderId="2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/>
    </xf>
    <xf numFmtId="1" fontId="7" fillId="3" borderId="7" xfId="0" applyNumberFormat="1" applyFont="1" applyFill="1" applyBorder="1" applyAlignment="1">
      <alignment horizontal="center" vertical="top" wrapText="1"/>
    </xf>
    <xf numFmtId="9" fontId="7" fillId="3" borderId="7" xfId="0" applyNumberFormat="1" applyFont="1" applyFill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indent="1"/>
    </xf>
    <xf numFmtId="1" fontId="12" fillId="3" borderId="7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center" vertical="top" wrapText="1"/>
    </xf>
    <xf numFmtId="1" fontId="12" fillId="0" borderId="14" xfId="0" applyNumberFormat="1" applyFont="1" applyBorder="1" applyAlignment="1">
      <alignment horizontal="center" vertical="top" wrapText="1"/>
    </xf>
    <xf numFmtId="1" fontId="2" fillId="6" borderId="2" xfId="0" applyNumberFormat="1" applyFont="1" applyFill="1" applyBorder="1" applyAlignment="1">
      <alignment horizontal="center" vertical="center" wrapText="1"/>
    </xf>
    <xf numFmtId="1" fontId="2" fillId="7" borderId="2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5" borderId="2" xfId="0" applyFont="1" applyFill="1" applyBorder="1" applyAlignment="1">
      <alignment horizontal="center" vertical="top" wrapText="1"/>
    </xf>
    <xf numFmtId="1" fontId="15" fillId="3" borderId="2" xfId="0" applyNumberFormat="1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9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8" borderId="2" xfId="0" applyFont="1" applyFill="1" applyBorder="1" applyAlignment="1">
      <alignment horizontal="center" vertical="top" wrapText="1"/>
    </xf>
    <xf numFmtId="9" fontId="7" fillId="8" borderId="2" xfId="0" applyNumberFormat="1" applyFont="1" applyFill="1" applyBorder="1" applyAlignment="1">
      <alignment horizontal="center" vertical="top" wrapText="1"/>
    </xf>
    <xf numFmtId="1" fontId="7" fillId="8" borderId="2" xfId="0" applyNumberFormat="1" applyFont="1" applyFill="1" applyBorder="1" applyAlignment="1">
      <alignment horizontal="center" vertical="top" wrapText="1"/>
    </xf>
    <xf numFmtId="1" fontId="7" fillId="8" borderId="7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7" borderId="2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9" fontId="5" fillId="0" borderId="10" xfId="0" applyNumberFormat="1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left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165" fontId="5" fillId="0" borderId="2" xfId="0" applyNumberFormat="1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9" fillId="0" borderId="0" xfId="0" applyFont="1"/>
    <xf numFmtId="9" fontId="3" fillId="2" borderId="3" xfId="1" applyFont="1" applyFill="1" applyBorder="1" applyAlignment="1">
      <alignment horizontal="center" vertical="center" wrapText="1"/>
    </xf>
    <xf numFmtId="9" fontId="7" fillId="3" borderId="3" xfId="1" applyFont="1" applyFill="1" applyBorder="1" applyAlignment="1">
      <alignment horizontal="center" vertical="top" wrapText="1"/>
    </xf>
    <xf numFmtId="9" fontId="11" fillId="0" borderId="0" xfId="1" applyFont="1"/>
    <xf numFmtId="0" fontId="7" fillId="9" borderId="4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1" fontId="15" fillId="9" borderId="2" xfId="0" applyNumberFormat="1" applyFont="1" applyFill="1" applyBorder="1" applyAlignment="1">
      <alignment horizontal="center" vertical="top" wrapText="1"/>
    </xf>
    <xf numFmtId="0" fontId="7" fillId="9" borderId="20" xfId="0" applyFont="1" applyFill="1" applyBorder="1" applyAlignment="1">
      <alignment horizontal="center" vertical="top" wrapText="1"/>
    </xf>
    <xf numFmtId="2" fontId="15" fillId="9" borderId="3" xfId="1" applyNumberFormat="1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9" fontId="7" fillId="8" borderId="3" xfId="1" applyFont="1" applyFill="1" applyBorder="1" applyAlignment="1">
      <alignment horizontal="center" vertical="top" wrapText="1"/>
    </xf>
    <xf numFmtId="9" fontId="7" fillId="8" borderId="4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9" fontId="5" fillId="8" borderId="10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1" fontId="20" fillId="2" borderId="2" xfId="0" applyNumberFormat="1" applyFont="1" applyFill="1" applyBorder="1" applyAlignment="1">
      <alignment horizontal="center" vertical="center" wrapText="1"/>
    </xf>
    <xf numFmtId="13" fontId="7" fillId="0" borderId="2" xfId="0" applyNumberFormat="1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49" fontId="7" fillId="8" borderId="3" xfId="0" applyNumberFormat="1" applyFont="1" applyFill="1" applyBorder="1" applyAlignment="1">
      <alignment horizontal="center" vertical="top" wrapText="1"/>
    </xf>
    <xf numFmtId="2" fontId="7" fillId="8" borderId="3" xfId="1" applyNumberFormat="1" applyFont="1" applyFill="1" applyBorder="1" applyAlignment="1">
      <alignment horizontal="center" vertical="top" wrapText="1"/>
    </xf>
    <xf numFmtId="2" fontId="7" fillId="8" borderId="4" xfId="1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left" vertical="top" wrapText="1"/>
    </xf>
    <xf numFmtId="0" fontId="6" fillId="9" borderId="4" xfId="0" applyFont="1" applyFill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top" wrapText="1"/>
    </xf>
    <xf numFmtId="1" fontId="14" fillId="0" borderId="0" xfId="0" applyNumberFormat="1" applyFont="1"/>
    <xf numFmtId="9" fontId="7" fillId="5" borderId="4" xfId="0" applyNumberFormat="1" applyFont="1" applyFill="1" applyBorder="1" applyAlignment="1">
      <alignment horizontal="center" vertical="top" wrapText="1"/>
    </xf>
    <xf numFmtId="49" fontId="7" fillId="8" borderId="2" xfId="0" applyNumberFormat="1" applyFont="1" applyFill="1" applyBorder="1" applyAlignment="1">
      <alignment horizontal="center" vertical="top" wrapText="1"/>
    </xf>
    <xf numFmtId="0" fontId="11" fillId="10" borderId="0" xfId="0" applyFont="1" applyFill="1"/>
    <xf numFmtId="1" fontId="12" fillId="8" borderId="2" xfId="0" applyNumberFormat="1" applyFont="1" applyFill="1" applyBorder="1" applyAlignment="1">
      <alignment horizontal="center" vertical="top" wrapText="1"/>
    </xf>
    <xf numFmtId="49" fontId="7" fillId="8" borderId="3" xfId="1" applyNumberFormat="1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/>
    </xf>
    <xf numFmtId="0" fontId="20" fillId="4" borderId="4" xfId="0" applyFont="1" applyFill="1" applyBorder="1" applyAlignment="1">
      <alignment horizontal="left"/>
    </xf>
    <xf numFmtId="0" fontId="20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0" borderId="20" xfId="0" applyFont="1" applyBorder="1"/>
    <xf numFmtId="0" fontId="18" fillId="0" borderId="4" xfId="0" applyFont="1" applyBorder="1"/>
    <xf numFmtId="0" fontId="18" fillId="0" borderId="2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9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Border="1" applyAlignment="1">
      <alignment horizontal="left"/>
    </xf>
    <xf numFmtId="0" fontId="11" fillId="0" borderId="29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zoomScale="69" zoomScaleNormal="69" workbookViewId="0">
      <pane ySplit="2" topLeftCell="A15" activePane="bottomLeft" state="frozen"/>
      <selection activeCell="K1" sqref="K1"/>
      <selection pane="bottomLeft" activeCell="D33" sqref="D33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9" width="20.7109375" style="16" customWidth="1"/>
    <col min="10" max="10" width="28.5703125" style="16" bestFit="1" customWidth="1"/>
    <col min="11" max="13" width="20.7109375" style="16" customWidth="1"/>
    <col min="14" max="14" width="13" style="16" customWidth="1"/>
    <col min="15" max="15" width="18.7109375" style="128" bestFit="1" customWidth="1"/>
    <col min="16" max="16" width="17" style="128" customWidth="1"/>
    <col min="17" max="17" width="23.85546875" style="16" customWidth="1"/>
    <col min="18" max="18" width="20.7109375" style="124" customWidth="1"/>
    <col min="19" max="20" width="20.7109375" style="125" customWidth="1"/>
    <col min="21" max="21" width="20.7109375" style="8" customWidth="1"/>
    <col min="22" max="16384" width="9.140625" style="8"/>
  </cols>
  <sheetData>
    <row r="1" spans="1:21" s="106" customFormat="1" ht="33.6" customHeight="1" x14ac:dyDescent="0.25">
      <c r="A1" s="105"/>
      <c r="B1" s="105"/>
      <c r="C1" s="105"/>
      <c r="D1" s="105"/>
      <c r="E1" s="105"/>
      <c r="F1" s="105"/>
      <c r="G1" s="105" t="s">
        <v>85</v>
      </c>
      <c r="H1" s="181" t="s">
        <v>167</v>
      </c>
      <c r="I1" s="182"/>
      <c r="J1" s="183" t="s">
        <v>168</v>
      </c>
      <c r="K1" s="183"/>
      <c r="L1" s="183"/>
      <c r="M1" s="183"/>
      <c r="N1" s="183"/>
      <c r="O1" s="184" t="s">
        <v>45</v>
      </c>
      <c r="P1" s="184"/>
      <c r="Q1" s="185" t="s">
        <v>263</v>
      </c>
      <c r="R1" s="183" t="s">
        <v>35</v>
      </c>
      <c r="S1" s="183"/>
      <c r="T1" s="181"/>
      <c r="U1" s="187"/>
    </row>
    <row r="2" spans="1:21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05" t="s">
        <v>38</v>
      </c>
      <c r="I2" s="105" t="s">
        <v>39</v>
      </c>
      <c r="J2" s="105" t="s">
        <v>16</v>
      </c>
      <c r="K2" s="105" t="s">
        <v>17</v>
      </c>
      <c r="L2" s="105" t="s">
        <v>27</v>
      </c>
      <c r="M2" s="105" t="s">
        <v>216</v>
      </c>
      <c r="N2" s="105" t="s">
        <v>10</v>
      </c>
      <c r="O2" s="154" t="s">
        <v>158</v>
      </c>
      <c r="P2" s="154" t="s">
        <v>159</v>
      </c>
      <c r="Q2" s="186"/>
      <c r="R2" s="107" t="s">
        <v>36</v>
      </c>
      <c r="S2" s="108" t="s">
        <v>203</v>
      </c>
      <c r="T2" s="109" t="s">
        <v>204</v>
      </c>
      <c r="U2" s="110" t="s">
        <v>37</v>
      </c>
    </row>
    <row r="3" spans="1:21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21" ht="54.75" hidden="1" customHeight="1" x14ac:dyDescent="0.25">
      <c r="A4" s="113">
        <v>1</v>
      </c>
      <c r="B4" s="114" t="s">
        <v>55</v>
      </c>
      <c r="C4" s="27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90">
        <v>10</v>
      </c>
      <c r="P4" s="9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21" ht="54.75" customHeight="1" x14ac:dyDescent="0.25">
      <c r="A5" s="193" t="s">
        <v>83</v>
      </c>
      <c r="B5" s="178"/>
      <c r="C5" s="191"/>
      <c r="D5" s="84"/>
      <c r="E5" s="84"/>
      <c r="F5" s="84"/>
      <c r="G5" s="84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79"/>
      <c r="U5" s="192"/>
    </row>
    <row r="6" spans="1:21" ht="54.75" customHeight="1" x14ac:dyDescent="0.25">
      <c r="A6" s="116">
        <v>1</v>
      </c>
      <c r="B6" s="117" t="s">
        <v>75</v>
      </c>
      <c r="C6" s="27" t="s">
        <v>218</v>
      </c>
      <c r="D6" s="117" t="s">
        <v>106</v>
      </c>
      <c r="E6" s="117" t="s">
        <v>96</v>
      </c>
      <c r="F6" s="117" t="s">
        <v>89</v>
      </c>
      <c r="G6" s="117">
        <v>2</v>
      </c>
      <c r="H6" s="35" t="s">
        <v>77</v>
      </c>
      <c r="I6" s="35" t="s">
        <v>8</v>
      </c>
      <c r="J6" s="35" t="s">
        <v>220</v>
      </c>
      <c r="K6" s="35" t="s">
        <v>90</v>
      </c>
      <c r="L6" s="22" t="s">
        <v>224</v>
      </c>
      <c r="M6" s="23" t="s">
        <v>8</v>
      </c>
      <c r="N6" s="23" t="s">
        <v>8</v>
      </c>
      <c r="O6" s="24">
        <f t="shared" ref="O6:O11" si="0">(G6*4)+2</f>
        <v>10</v>
      </c>
      <c r="P6" s="24">
        <f t="shared" ref="P6:P13" si="1">(G6*3)+2</f>
        <v>8</v>
      </c>
      <c r="Q6" s="38" t="s">
        <v>48</v>
      </c>
      <c r="R6" s="126">
        <v>5</v>
      </c>
      <c r="S6" s="32">
        <v>3</v>
      </c>
      <c r="T6" s="78">
        <v>5</v>
      </c>
      <c r="U6" s="31" t="s">
        <v>42</v>
      </c>
    </row>
    <row r="7" spans="1:21" ht="54.75" customHeight="1" x14ac:dyDescent="0.25">
      <c r="A7" s="120">
        <f t="shared" ref="A7:A13" si="2">A6+1</f>
        <v>2</v>
      </c>
      <c r="B7" s="120" t="s">
        <v>75</v>
      </c>
      <c r="C7" s="27" t="s">
        <v>169</v>
      </c>
      <c r="D7" s="120" t="s">
        <v>148</v>
      </c>
      <c r="E7" s="120" t="s">
        <v>149</v>
      </c>
      <c r="F7" s="120" t="s">
        <v>56</v>
      </c>
      <c r="G7" s="120">
        <v>2.5</v>
      </c>
      <c r="H7" s="120" t="s">
        <v>77</v>
      </c>
      <c r="I7" s="120" t="s">
        <v>46</v>
      </c>
      <c r="J7" s="120" t="s">
        <v>221</v>
      </c>
      <c r="K7" s="120" t="s">
        <v>90</v>
      </c>
      <c r="L7" s="115" t="s">
        <v>224</v>
      </c>
      <c r="M7" s="115" t="s">
        <v>8</v>
      </c>
      <c r="N7" s="115" t="s">
        <v>8</v>
      </c>
      <c r="O7" s="57">
        <f t="shared" si="0"/>
        <v>12</v>
      </c>
      <c r="P7" s="57">
        <f t="shared" si="1"/>
        <v>9.5</v>
      </c>
      <c r="Q7" s="120" t="s">
        <v>49</v>
      </c>
      <c r="R7" s="120">
        <v>5</v>
      </c>
      <c r="S7" s="120">
        <v>3</v>
      </c>
      <c r="T7" s="120">
        <v>5</v>
      </c>
      <c r="U7" s="120" t="s">
        <v>42</v>
      </c>
    </row>
    <row r="8" spans="1:21" ht="54.75" customHeight="1" x14ac:dyDescent="0.25">
      <c r="A8" s="46">
        <f t="shared" si="2"/>
        <v>3</v>
      </c>
      <c r="B8" s="117" t="s">
        <v>75</v>
      </c>
      <c r="C8" s="27" t="s">
        <v>91</v>
      </c>
      <c r="D8" s="117" t="s">
        <v>107</v>
      </c>
      <c r="E8" s="117" t="s">
        <v>98</v>
      </c>
      <c r="F8" s="117" t="s">
        <v>76</v>
      </c>
      <c r="G8" s="117">
        <v>3</v>
      </c>
      <c r="H8" s="35" t="s">
        <v>77</v>
      </c>
      <c r="I8" s="35" t="s">
        <v>78</v>
      </c>
      <c r="J8" s="35" t="s">
        <v>79</v>
      </c>
      <c r="K8" s="35" t="s">
        <v>80</v>
      </c>
      <c r="L8" s="155" t="s">
        <v>81</v>
      </c>
      <c r="M8" s="23" t="s">
        <v>8</v>
      </c>
      <c r="N8" s="23" t="s">
        <v>8</v>
      </c>
      <c r="O8" s="24">
        <f t="shared" si="0"/>
        <v>14</v>
      </c>
      <c r="P8" s="24">
        <f>(G8*3)+2</f>
        <v>11</v>
      </c>
      <c r="Q8" s="38" t="s">
        <v>82</v>
      </c>
      <c r="R8" s="45">
        <v>5</v>
      </c>
      <c r="S8" s="32">
        <v>3</v>
      </c>
      <c r="T8" s="78">
        <v>5</v>
      </c>
      <c r="U8" s="157">
        <v>3.5</v>
      </c>
    </row>
    <row r="9" spans="1:21" ht="54.75" customHeight="1" x14ac:dyDescent="0.25">
      <c r="A9" s="73">
        <f t="shared" si="2"/>
        <v>4</v>
      </c>
      <c r="B9" s="115" t="s">
        <v>75</v>
      </c>
      <c r="C9" s="27" t="s">
        <v>91</v>
      </c>
      <c r="D9" s="115" t="s">
        <v>107</v>
      </c>
      <c r="E9" s="115" t="s">
        <v>98</v>
      </c>
      <c r="F9" s="115" t="s">
        <v>56</v>
      </c>
      <c r="G9" s="115">
        <v>4</v>
      </c>
      <c r="H9" s="36" t="s">
        <v>77</v>
      </c>
      <c r="I9" s="36" t="s">
        <v>46</v>
      </c>
      <c r="J9" s="36" t="s">
        <v>47</v>
      </c>
      <c r="K9" s="36" t="s">
        <v>23</v>
      </c>
      <c r="L9" s="18" t="s">
        <v>8</v>
      </c>
      <c r="M9" s="19">
        <v>0.9</v>
      </c>
      <c r="N9" s="19">
        <v>0.1</v>
      </c>
      <c r="O9" s="57">
        <f t="shared" si="0"/>
        <v>18</v>
      </c>
      <c r="P9" s="57">
        <f t="shared" si="1"/>
        <v>14</v>
      </c>
      <c r="Q9" s="36" t="s">
        <v>202</v>
      </c>
      <c r="R9" s="33">
        <v>6</v>
      </c>
      <c r="S9" s="33">
        <v>6</v>
      </c>
      <c r="T9" s="79">
        <v>6</v>
      </c>
      <c r="U9" s="156">
        <v>3.5</v>
      </c>
    </row>
    <row r="10" spans="1:21" ht="54.75" customHeight="1" x14ac:dyDescent="0.25">
      <c r="A10" s="116">
        <f t="shared" si="2"/>
        <v>5</v>
      </c>
      <c r="B10" s="117" t="s">
        <v>75</v>
      </c>
      <c r="C10" s="27" t="s">
        <v>92</v>
      </c>
      <c r="D10" s="117" t="s">
        <v>107</v>
      </c>
      <c r="E10" s="117" t="s">
        <v>98</v>
      </c>
      <c r="F10" s="117" t="s">
        <v>56</v>
      </c>
      <c r="G10" s="117">
        <v>5</v>
      </c>
      <c r="H10" s="35" t="s">
        <v>77</v>
      </c>
      <c r="I10" s="35" t="s">
        <v>46</v>
      </c>
      <c r="J10" s="35" t="s">
        <v>47</v>
      </c>
      <c r="K10" s="35" t="s">
        <v>23</v>
      </c>
      <c r="L10" s="22" t="s">
        <v>8</v>
      </c>
      <c r="M10" s="23">
        <v>0.9</v>
      </c>
      <c r="N10" s="23">
        <v>0.1</v>
      </c>
      <c r="O10" s="24">
        <f t="shared" si="0"/>
        <v>22</v>
      </c>
      <c r="P10" s="24">
        <f t="shared" si="1"/>
        <v>17</v>
      </c>
      <c r="Q10" s="35" t="s">
        <v>48</v>
      </c>
      <c r="R10" s="32">
        <v>10</v>
      </c>
      <c r="S10" s="32">
        <v>5</v>
      </c>
      <c r="T10" s="78">
        <v>6</v>
      </c>
      <c r="U10" s="158">
        <v>3.5</v>
      </c>
    </row>
    <row r="11" spans="1:21" ht="54" customHeight="1" x14ac:dyDescent="0.25">
      <c r="A11" s="73">
        <f t="shared" si="2"/>
        <v>6</v>
      </c>
      <c r="B11" s="115" t="s">
        <v>75</v>
      </c>
      <c r="C11" s="27" t="s">
        <v>170</v>
      </c>
      <c r="D11" s="115" t="s">
        <v>108</v>
      </c>
      <c r="E11" s="115" t="s">
        <v>99</v>
      </c>
      <c r="F11" s="115" t="s">
        <v>56</v>
      </c>
      <c r="G11" s="115">
        <v>3</v>
      </c>
      <c r="H11" s="36" t="s">
        <v>77</v>
      </c>
      <c r="I11" s="36" t="s">
        <v>46</v>
      </c>
      <c r="J11" s="36" t="s">
        <v>222</v>
      </c>
      <c r="K11" s="36" t="s">
        <v>23</v>
      </c>
      <c r="L11" s="18" t="s">
        <v>225</v>
      </c>
      <c r="M11" s="19">
        <v>0.9</v>
      </c>
      <c r="N11" s="19">
        <v>0.1</v>
      </c>
      <c r="O11" s="57">
        <f t="shared" si="0"/>
        <v>14</v>
      </c>
      <c r="P11" s="57">
        <f t="shared" si="1"/>
        <v>11</v>
      </c>
      <c r="Q11" s="36" t="s">
        <v>48</v>
      </c>
      <c r="R11" s="36">
        <v>15</v>
      </c>
      <c r="S11" s="36">
        <v>5</v>
      </c>
      <c r="T11" s="127">
        <v>7</v>
      </c>
      <c r="U11" s="156">
        <v>3.5</v>
      </c>
    </row>
    <row r="12" spans="1:21" ht="54.75" customHeight="1" x14ac:dyDescent="0.25">
      <c r="A12" s="116">
        <f t="shared" si="2"/>
        <v>7</v>
      </c>
      <c r="B12" s="117" t="s">
        <v>75</v>
      </c>
      <c r="C12" s="27" t="s">
        <v>171</v>
      </c>
      <c r="D12" s="117" t="s">
        <v>109</v>
      </c>
      <c r="E12" s="117" t="s">
        <v>100</v>
      </c>
      <c r="F12" s="117" t="s">
        <v>56</v>
      </c>
      <c r="G12" s="117">
        <v>2</v>
      </c>
      <c r="H12" s="35" t="s">
        <v>77</v>
      </c>
      <c r="I12" s="35" t="s">
        <v>46</v>
      </c>
      <c r="J12" s="35" t="s">
        <v>223</v>
      </c>
      <c r="K12" s="35" t="s">
        <v>23</v>
      </c>
      <c r="L12" s="22" t="s">
        <v>226</v>
      </c>
      <c r="M12" s="23">
        <v>0.9</v>
      </c>
      <c r="N12" s="23">
        <v>0.1</v>
      </c>
      <c r="O12" s="22">
        <f>G12*4</f>
        <v>8</v>
      </c>
      <c r="P12" s="24">
        <f t="shared" si="1"/>
        <v>8</v>
      </c>
      <c r="Q12" s="38">
        <v>0.45</v>
      </c>
      <c r="R12" s="35">
        <v>15</v>
      </c>
      <c r="S12" s="35">
        <v>5</v>
      </c>
      <c r="T12" s="118">
        <v>7</v>
      </c>
      <c r="U12" s="158">
        <v>3.5</v>
      </c>
    </row>
    <row r="13" spans="1:21" ht="54.75" customHeight="1" x14ac:dyDescent="0.25">
      <c r="A13" s="73">
        <f t="shared" si="2"/>
        <v>8</v>
      </c>
      <c r="B13" s="73" t="s">
        <v>75</v>
      </c>
      <c r="C13" s="58" t="s">
        <v>217</v>
      </c>
      <c r="D13" s="74" t="s">
        <v>110</v>
      </c>
      <c r="E13" s="74" t="s">
        <v>101</v>
      </c>
      <c r="F13" s="74" t="s">
        <v>56</v>
      </c>
      <c r="G13" s="89">
        <v>4</v>
      </c>
      <c r="H13" s="74" t="s">
        <v>77</v>
      </c>
      <c r="I13" s="74" t="s">
        <v>46</v>
      </c>
      <c r="J13" s="74" t="s">
        <v>47</v>
      </c>
      <c r="K13" s="74" t="s">
        <v>23</v>
      </c>
      <c r="L13" s="57" t="s">
        <v>8</v>
      </c>
      <c r="M13" s="57">
        <v>0.9</v>
      </c>
      <c r="N13" s="57">
        <v>0.1</v>
      </c>
      <c r="O13" s="57">
        <f>(G13*4)+2</f>
        <v>18</v>
      </c>
      <c r="P13" s="57">
        <f t="shared" si="1"/>
        <v>14</v>
      </c>
      <c r="Q13" s="74">
        <v>0.6</v>
      </c>
      <c r="R13" s="74">
        <v>10</v>
      </c>
      <c r="S13" s="74">
        <v>5</v>
      </c>
      <c r="T13" s="74">
        <v>6</v>
      </c>
      <c r="U13" s="57">
        <v>3.5</v>
      </c>
    </row>
    <row r="14" spans="1:21" ht="54.75" customHeight="1" x14ac:dyDescent="0.25">
      <c r="A14" s="188" t="s">
        <v>219</v>
      </c>
      <c r="B14" s="189"/>
      <c r="C14" s="190"/>
      <c r="D14" s="84"/>
      <c r="E14" s="84"/>
      <c r="F14" s="84"/>
      <c r="G14" s="84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79"/>
      <c r="U14" s="192"/>
    </row>
    <row r="15" spans="1:21" ht="54.75" customHeight="1" x14ac:dyDescent="0.25">
      <c r="A15" s="116">
        <v>1</v>
      </c>
      <c r="B15" s="117" t="s">
        <v>75</v>
      </c>
      <c r="C15" s="27" t="s">
        <v>218</v>
      </c>
      <c r="D15" s="117" t="s">
        <v>106</v>
      </c>
      <c r="E15" s="117" t="s">
        <v>96</v>
      </c>
      <c r="F15" s="117" t="s">
        <v>89</v>
      </c>
      <c r="G15" s="117">
        <v>2</v>
      </c>
      <c r="H15" s="35" t="s">
        <v>77</v>
      </c>
      <c r="I15" s="35" t="s">
        <v>8</v>
      </c>
      <c r="J15" s="35" t="s">
        <v>88</v>
      </c>
      <c r="K15" s="35" t="s">
        <v>90</v>
      </c>
      <c r="L15" s="22" t="s">
        <v>224</v>
      </c>
      <c r="M15" s="38" t="s">
        <v>8</v>
      </c>
      <c r="N15" s="38" t="s">
        <v>8</v>
      </c>
      <c r="O15" s="24">
        <f t="shared" ref="O15:O20" si="3">(G15*4)+2</f>
        <v>10</v>
      </c>
      <c r="P15" s="24">
        <f t="shared" ref="P15:P22" si="4">(G15*3)+2</f>
        <v>8</v>
      </c>
      <c r="Q15" s="38" t="s">
        <v>48</v>
      </c>
      <c r="R15" s="126">
        <v>5</v>
      </c>
      <c r="S15" s="32">
        <v>3</v>
      </c>
      <c r="T15" s="78">
        <v>5</v>
      </c>
      <c r="U15" s="31" t="s">
        <v>42</v>
      </c>
    </row>
    <row r="16" spans="1:21" ht="54.75" customHeight="1" x14ac:dyDescent="0.25">
      <c r="A16" s="120">
        <f t="shared" ref="A16:A22" si="5">A15+1</f>
        <v>2</v>
      </c>
      <c r="B16" s="120" t="s">
        <v>75</v>
      </c>
      <c r="C16" s="153" t="s">
        <v>261</v>
      </c>
      <c r="D16" s="115" t="s">
        <v>262</v>
      </c>
      <c r="E16" s="120" t="s">
        <v>149</v>
      </c>
      <c r="F16" s="120" t="s">
        <v>56</v>
      </c>
      <c r="G16" s="120">
        <v>2.5</v>
      </c>
      <c r="H16" s="120" t="s">
        <v>77</v>
      </c>
      <c r="I16" s="120" t="s">
        <v>46</v>
      </c>
      <c r="J16" s="120" t="s">
        <v>47</v>
      </c>
      <c r="K16" s="120" t="s">
        <v>90</v>
      </c>
      <c r="L16" s="115" t="s">
        <v>224</v>
      </c>
      <c r="M16" s="120" t="s">
        <v>8</v>
      </c>
      <c r="N16" s="120" t="s">
        <v>8</v>
      </c>
      <c r="O16" s="57">
        <f t="shared" si="3"/>
        <v>12</v>
      </c>
      <c r="P16" s="57">
        <f t="shared" si="4"/>
        <v>9.5</v>
      </c>
      <c r="Q16" s="120" t="s">
        <v>49</v>
      </c>
      <c r="R16" s="120">
        <v>5</v>
      </c>
      <c r="S16" s="120">
        <v>3</v>
      </c>
      <c r="T16" s="120">
        <v>5</v>
      </c>
      <c r="U16" s="120" t="s">
        <v>42</v>
      </c>
    </row>
    <row r="17" spans="1:21" ht="54.75" customHeight="1" x14ac:dyDescent="0.25">
      <c r="A17" s="46">
        <f t="shared" si="5"/>
        <v>3</v>
      </c>
      <c r="B17" s="117" t="s">
        <v>75</v>
      </c>
      <c r="C17" s="27" t="s">
        <v>91</v>
      </c>
      <c r="D17" s="117" t="s">
        <v>107</v>
      </c>
      <c r="E17" s="117" t="s">
        <v>98</v>
      </c>
      <c r="F17" s="117" t="s">
        <v>76</v>
      </c>
      <c r="G17" s="117">
        <v>3</v>
      </c>
      <c r="H17" s="35" t="s">
        <v>77</v>
      </c>
      <c r="I17" s="35" t="s">
        <v>78</v>
      </c>
      <c r="J17" s="35" t="s">
        <v>79</v>
      </c>
      <c r="K17" s="35" t="s">
        <v>80</v>
      </c>
      <c r="L17" s="44" t="s">
        <v>81</v>
      </c>
      <c r="M17" s="38" t="s">
        <v>8</v>
      </c>
      <c r="N17" s="38" t="s">
        <v>8</v>
      </c>
      <c r="O17" s="24">
        <f t="shared" si="3"/>
        <v>14</v>
      </c>
      <c r="P17" s="24">
        <f t="shared" si="4"/>
        <v>11</v>
      </c>
      <c r="Q17" s="38" t="s">
        <v>82</v>
      </c>
      <c r="R17" s="45">
        <v>5</v>
      </c>
      <c r="S17" s="32">
        <v>3</v>
      </c>
      <c r="T17" s="78">
        <v>5</v>
      </c>
      <c r="U17" s="157">
        <v>3.5</v>
      </c>
    </row>
    <row r="18" spans="1:21" ht="54.75" customHeight="1" x14ac:dyDescent="0.25">
      <c r="A18" s="73">
        <f t="shared" si="5"/>
        <v>4</v>
      </c>
      <c r="B18" s="115" t="s">
        <v>75</v>
      </c>
      <c r="C18" s="27" t="s">
        <v>91</v>
      </c>
      <c r="D18" s="115" t="s">
        <v>107</v>
      </c>
      <c r="E18" s="115" t="s">
        <v>98</v>
      </c>
      <c r="F18" s="115" t="s">
        <v>56</v>
      </c>
      <c r="G18" s="115">
        <v>4</v>
      </c>
      <c r="H18" s="36" t="s">
        <v>77</v>
      </c>
      <c r="I18" s="36" t="s">
        <v>46</v>
      </c>
      <c r="J18" s="36" t="s">
        <v>47</v>
      </c>
      <c r="K18" s="36" t="s">
        <v>23</v>
      </c>
      <c r="L18" s="36" t="s">
        <v>8</v>
      </c>
      <c r="M18" s="34">
        <v>0.9</v>
      </c>
      <c r="N18" s="34">
        <v>0.1</v>
      </c>
      <c r="O18" s="57">
        <f t="shared" si="3"/>
        <v>18</v>
      </c>
      <c r="P18" s="57">
        <f t="shared" si="4"/>
        <v>14</v>
      </c>
      <c r="Q18" s="36" t="s">
        <v>202</v>
      </c>
      <c r="R18" s="33">
        <v>6</v>
      </c>
      <c r="S18" s="33">
        <v>5</v>
      </c>
      <c r="T18" s="79">
        <v>6</v>
      </c>
      <c r="U18" s="156">
        <v>3.5</v>
      </c>
    </row>
    <row r="19" spans="1:21" ht="54.75" customHeight="1" x14ac:dyDescent="0.25">
      <c r="A19" s="116">
        <f t="shared" si="5"/>
        <v>5</v>
      </c>
      <c r="B19" s="117" t="s">
        <v>75</v>
      </c>
      <c r="C19" s="27" t="s">
        <v>92</v>
      </c>
      <c r="D19" s="117" t="s">
        <v>107</v>
      </c>
      <c r="E19" s="117" t="s">
        <v>98</v>
      </c>
      <c r="F19" s="117" t="s">
        <v>56</v>
      </c>
      <c r="G19" s="117">
        <v>5</v>
      </c>
      <c r="H19" s="35" t="s">
        <v>77</v>
      </c>
      <c r="I19" s="35" t="s">
        <v>46</v>
      </c>
      <c r="J19" s="35" t="s">
        <v>47</v>
      </c>
      <c r="K19" s="35" t="s">
        <v>23</v>
      </c>
      <c r="L19" s="35" t="s">
        <v>8</v>
      </c>
      <c r="M19" s="38">
        <v>0.9</v>
      </c>
      <c r="N19" s="38">
        <v>0.1</v>
      </c>
      <c r="O19" s="24">
        <f t="shared" si="3"/>
        <v>22</v>
      </c>
      <c r="P19" s="24">
        <f t="shared" si="4"/>
        <v>17</v>
      </c>
      <c r="Q19" s="35" t="s">
        <v>48</v>
      </c>
      <c r="R19" s="32">
        <v>10</v>
      </c>
      <c r="S19" s="32">
        <v>5</v>
      </c>
      <c r="T19" s="78">
        <v>6</v>
      </c>
      <c r="U19" s="158">
        <v>3.5</v>
      </c>
    </row>
    <row r="20" spans="1:21" ht="54.75" customHeight="1" x14ac:dyDescent="0.25">
      <c r="A20" s="73">
        <f t="shared" si="5"/>
        <v>6</v>
      </c>
      <c r="B20" s="115" t="s">
        <v>75</v>
      </c>
      <c r="C20" s="27" t="s">
        <v>170</v>
      </c>
      <c r="D20" s="115" t="s">
        <v>108</v>
      </c>
      <c r="E20" s="115" t="s">
        <v>99</v>
      </c>
      <c r="F20" s="115" t="s">
        <v>56</v>
      </c>
      <c r="G20" s="115">
        <v>3</v>
      </c>
      <c r="H20" s="36" t="s">
        <v>77</v>
      </c>
      <c r="I20" s="36" t="s">
        <v>46</v>
      </c>
      <c r="J20" s="36" t="s">
        <v>150</v>
      </c>
      <c r="K20" s="36" t="s">
        <v>23</v>
      </c>
      <c r="L20" s="36" t="s">
        <v>225</v>
      </c>
      <c r="M20" s="34">
        <v>0.9</v>
      </c>
      <c r="N20" s="34">
        <v>0.1</v>
      </c>
      <c r="O20" s="57">
        <f t="shared" si="3"/>
        <v>14</v>
      </c>
      <c r="P20" s="57">
        <f t="shared" si="4"/>
        <v>11</v>
      </c>
      <c r="Q20" s="36" t="s">
        <v>48</v>
      </c>
      <c r="R20" s="36">
        <v>15</v>
      </c>
      <c r="S20" s="36">
        <v>5</v>
      </c>
      <c r="T20" s="127">
        <v>7</v>
      </c>
      <c r="U20" s="156">
        <v>3.5</v>
      </c>
    </row>
    <row r="21" spans="1:21" ht="54.75" customHeight="1" x14ac:dyDescent="0.25">
      <c r="A21" s="116">
        <f t="shared" si="5"/>
        <v>7</v>
      </c>
      <c r="B21" s="117" t="s">
        <v>75</v>
      </c>
      <c r="C21" s="27" t="s">
        <v>171</v>
      </c>
      <c r="D21" s="117" t="s">
        <v>109</v>
      </c>
      <c r="E21" s="117" t="s">
        <v>100</v>
      </c>
      <c r="F21" s="117" t="s">
        <v>56</v>
      </c>
      <c r="G21" s="117">
        <v>2</v>
      </c>
      <c r="H21" s="35" t="s">
        <v>77</v>
      </c>
      <c r="I21" s="35" t="s">
        <v>46</v>
      </c>
      <c r="J21" s="35" t="s">
        <v>150</v>
      </c>
      <c r="K21" s="35" t="s">
        <v>23</v>
      </c>
      <c r="L21" s="35" t="s">
        <v>226</v>
      </c>
      <c r="M21" s="38">
        <v>0.9</v>
      </c>
      <c r="N21" s="38">
        <v>0.1</v>
      </c>
      <c r="O21" s="22">
        <f>G21*4</f>
        <v>8</v>
      </c>
      <c r="P21" s="24">
        <f t="shared" si="4"/>
        <v>8</v>
      </c>
      <c r="Q21" s="38">
        <v>0.45</v>
      </c>
      <c r="R21" s="35">
        <v>15</v>
      </c>
      <c r="S21" s="35">
        <v>5</v>
      </c>
      <c r="T21" s="118">
        <v>7</v>
      </c>
      <c r="U21" s="158">
        <v>3.5</v>
      </c>
    </row>
    <row r="22" spans="1:21" ht="54.75" customHeight="1" x14ac:dyDescent="0.25">
      <c r="A22" s="73">
        <f t="shared" si="5"/>
        <v>8</v>
      </c>
      <c r="B22" s="73" t="s">
        <v>75</v>
      </c>
      <c r="C22" s="58" t="s">
        <v>217</v>
      </c>
      <c r="D22" s="74" t="s">
        <v>110</v>
      </c>
      <c r="E22" s="74" t="s">
        <v>101</v>
      </c>
      <c r="F22" s="74" t="s">
        <v>56</v>
      </c>
      <c r="G22" s="89">
        <v>4</v>
      </c>
      <c r="H22" s="74" t="s">
        <v>77</v>
      </c>
      <c r="I22" s="74" t="s">
        <v>46</v>
      </c>
      <c r="J22" s="74" t="s">
        <v>47</v>
      </c>
      <c r="K22" s="74" t="s">
        <v>23</v>
      </c>
      <c r="L22" s="74" t="s">
        <v>8</v>
      </c>
      <c r="M22" s="74">
        <v>0.9</v>
      </c>
      <c r="N22" s="74">
        <v>0.1</v>
      </c>
      <c r="O22" s="57">
        <f>(G22*4)+2</f>
        <v>18</v>
      </c>
      <c r="P22" s="57">
        <f t="shared" si="4"/>
        <v>14</v>
      </c>
      <c r="Q22" s="74">
        <v>0.6</v>
      </c>
      <c r="R22" s="74">
        <v>10</v>
      </c>
      <c r="S22" s="74">
        <v>5</v>
      </c>
      <c r="T22" s="74">
        <v>6</v>
      </c>
      <c r="U22" s="57">
        <v>3.5</v>
      </c>
    </row>
    <row r="23" spans="1:21" ht="54.75" customHeight="1" x14ac:dyDescent="0.25">
      <c r="A23" s="176" t="s">
        <v>65</v>
      </c>
      <c r="B23" s="177"/>
      <c r="C23" s="178"/>
      <c r="D23" s="84"/>
      <c r="E23" s="84"/>
      <c r="F23" s="84"/>
      <c r="G23" s="83"/>
      <c r="H23" s="179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80"/>
    </row>
    <row r="24" spans="1:21" ht="54.75" customHeight="1" x14ac:dyDescent="0.25">
      <c r="A24" s="73">
        <v>1</v>
      </c>
      <c r="B24" s="115" t="s">
        <v>75</v>
      </c>
      <c r="C24" s="27" t="s">
        <v>92</v>
      </c>
      <c r="D24" s="115" t="s">
        <v>107</v>
      </c>
      <c r="E24" s="115" t="s">
        <v>98</v>
      </c>
      <c r="F24" s="115" t="s">
        <v>56</v>
      </c>
      <c r="G24" s="115">
        <v>3</v>
      </c>
      <c r="H24" s="36" t="s">
        <v>77</v>
      </c>
      <c r="I24" s="36" t="s">
        <v>46</v>
      </c>
      <c r="J24" s="36" t="s">
        <v>47</v>
      </c>
      <c r="K24" s="36" t="s">
        <v>23</v>
      </c>
      <c r="L24" s="36" t="s">
        <v>8</v>
      </c>
      <c r="M24" s="34">
        <v>0.9</v>
      </c>
      <c r="N24" s="34">
        <v>0.1</v>
      </c>
      <c r="O24" s="57">
        <f>(G24*3.5)+2</f>
        <v>12.5</v>
      </c>
      <c r="P24" s="57">
        <f>(G24*3)+2</f>
        <v>11</v>
      </c>
      <c r="Q24" s="34">
        <v>0.6</v>
      </c>
      <c r="R24" s="33">
        <v>6</v>
      </c>
      <c r="S24" s="33">
        <v>4</v>
      </c>
      <c r="T24" s="79">
        <v>4</v>
      </c>
      <c r="U24" s="156">
        <v>3</v>
      </c>
    </row>
    <row r="25" spans="1:21" ht="16.5" thickBot="1" x14ac:dyDescent="0.3"/>
    <row r="26" spans="1:21" x14ac:dyDescent="0.25">
      <c r="C26" s="92" t="s">
        <v>63</v>
      </c>
      <c r="D26" s="93"/>
      <c r="E26" s="93"/>
      <c r="F26" s="93"/>
      <c r="G26" s="93"/>
      <c r="H26" s="93"/>
      <c r="I26" s="93"/>
      <c r="J26" s="129"/>
    </row>
    <row r="27" spans="1:21" x14ac:dyDescent="0.25">
      <c r="C27" s="94" t="s">
        <v>165</v>
      </c>
      <c r="D27" s="30" t="s">
        <v>153</v>
      </c>
      <c r="E27" s="30"/>
      <c r="F27" s="30"/>
      <c r="G27" s="30"/>
      <c r="H27" s="28"/>
      <c r="I27" s="28"/>
      <c r="J27" s="130"/>
    </row>
    <row r="28" spans="1:21" x14ac:dyDescent="0.25">
      <c r="C28" s="94"/>
      <c r="D28" s="230" t="s">
        <v>265</v>
      </c>
      <c r="E28" s="28"/>
      <c r="F28" s="28"/>
      <c r="G28" s="28"/>
      <c r="H28" s="28"/>
      <c r="I28" s="28"/>
      <c r="J28" s="130"/>
    </row>
    <row r="29" spans="1:21" ht="16.5" thickBot="1" x14ac:dyDescent="0.3">
      <c r="C29" s="95"/>
      <c r="D29" s="231" t="s">
        <v>260</v>
      </c>
      <c r="E29" s="96"/>
      <c r="F29" s="96"/>
      <c r="G29" s="96"/>
      <c r="H29" s="96"/>
      <c r="I29" s="96"/>
      <c r="J29" s="131"/>
    </row>
  </sheetData>
  <mergeCells count="13">
    <mergeCell ref="A14:C14"/>
    <mergeCell ref="H14:U14"/>
    <mergeCell ref="A5:C5"/>
    <mergeCell ref="H5:U5"/>
    <mergeCell ref="A23:C23"/>
    <mergeCell ref="H23:U23"/>
    <mergeCell ref="A3:C3"/>
    <mergeCell ref="H3:U3"/>
    <mergeCell ref="H1:I1"/>
    <mergeCell ref="J1:N1"/>
    <mergeCell ref="O1:P1"/>
    <mergeCell ref="Q1:Q2"/>
    <mergeCell ref="R1:U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1"/>
  <sheetViews>
    <sheetView zoomScale="85" zoomScaleNormal="85" workbookViewId="0">
      <pane ySplit="2" topLeftCell="A9" activePane="bottomLeft" state="frozen"/>
      <selection activeCell="K1" sqref="K1"/>
      <selection pane="bottomLeft" activeCell="D19" sqref="D19:D20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3" width="20.7109375" style="16" customWidth="1"/>
    <col min="14" max="14" width="13" style="16" customWidth="1"/>
    <col min="15" max="15" width="18.7109375" style="124" bestFit="1" customWidth="1"/>
    <col min="16" max="16" width="17" style="124" customWidth="1"/>
    <col min="17" max="17" width="20.7109375" style="16" customWidth="1"/>
    <col min="18" max="18" width="20.7109375" style="124" customWidth="1"/>
    <col min="19" max="20" width="20.7109375" style="125" customWidth="1"/>
    <col min="21" max="22" width="20.7109375" style="8" customWidth="1"/>
    <col min="23" max="23" width="35.140625" style="8" bestFit="1" customWidth="1"/>
    <col min="24" max="24" width="27.28515625" style="8" bestFit="1" customWidth="1"/>
    <col min="25" max="26" width="21" style="8" customWidth="1"/>
    <col min="27" max="29" width="18.85546875" style="8" customWidth="1"/>
    <col min="30" max="30" width="22.85546875" style="8" bestFit="1" customWidth="1"/>
    <col min="31" max="31" width="18.85546875" style="8" customWidth="1"/>
    <col min="32" max="16384" width="9.140625" style="8"/>
  </cols>
  <sheetData>
    <row r="1" spans="1:31" s="106" customFormat="1" ht="33.6" customHeight="1" x14ac:dyDescent="0.25">
      <c r="A1" s="105"/>
      <c r="B1" s="105"/>
      <c r="C1" s="105"/>
      <c r="D1" s="105"/>
      <c r="E1" s="105"/>
      <c r="F1" s="105"/>
      <c r="G1" s="105" t="s">
        <v>85</v>
      </c>
      <c r="H1" s="181" t="s">
        <v>167</v>
      </c>
      <c r="I1" s="182"/>
      <c r="J1" s="183" t="s">
        <v>168</v>
      </c>
      <c r="K1" s="183"/>
      <c r="L1" s="183"/>
      <c r="M1" s="183"/>
      <c r="N1" s="183"/>
      <c r="O1" s="184" t="s">
        <v>45</v>
      </c>
      <c r="P1" s="184"/>
      <c r="Q1" s="183" t="s">
        <v>154</v>
      </c>
      <c r="R1" s="183" t="s">
        <v>35</v>
      </c>
      <c r="S1" s="183"/>
      <c r="T1" s="181"/>
      <c r="U1" s="187"/>
      <c r="V1" s="194" t="s">
        <v>122</v>
      </c>
      <c r="W1" s="195"/>
      <c r="X1" s="195"/>
      <c r="Y1" s="195"/>
      <c r="Z1" s="195"/>
      <c r="AA1" s="194" t="s">
        <v>194</v>
      </c>
      <c r="AB1" s="195"/>
      <c r="AC1" s="195"/>
      <c r="AD1" s="195"/>
      <c r="AE1" s="195"/>
    </row>
    <row r="2" spans="1:31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05" t="s">
        <v>38</v>
      </c>
      <c r="I2" s="105" t="s">
        <v>39</v>
      </c>
      <c r="J2" s="105" t="s">
        <v>16</v>
      </c>
      <c r="K2" s="105" t="s">
        <v>17</v>
      </c>
      <c r="L2" s="105" t="s">
        <v>27</v>
      </c>
      <c r="M2" s="105" t="s">
        <v>216</v>
      </c>
      <c r="N2" s="105" t="s">
        <v>10</v>
      </c>
      <c r="O2" s="107" t="s">
        <v>158</v>
      </c>
      <c r="P2" s="107" t="s">
        <v>159</v>
      </c>
      <c r="Q2" s="199"/>
      <c r="R2" s="107" t="s">
        <v>36</v>
      </c>
      <c r="S2" s="108" t="s">
        <v>203</v>
      </c>
      <c r="T2" s="109" t="s">
        <v>204</v>
      </c>
      <c r="U2" s="110" t="s">
        <v>37</v>
      </c>
      <c r="V2" s="107" t="s">
        <v>113</v>
      </c>
      <c r="W2" s="107" t="s">
        <v>120</v>
      </c>
      <c r="X2" s="111" t="s">
        <v>124</v>
      </c>
      <c r="Y2" s="110" t="s">
        <v>160</v>
      </c>
      <c r="Z2" s="110" t="s">
        <v>115</v>
      </c>
      <c r="AA2" s="110" t="s">
        <v>195</v>
      </c>
      <c r="AB2" s="110" t="s">
        <v>198</v>
      </c>
      <c r="AC2" s="110" t="s">
        <v>199</v>
      </c>
      <c r="AD2" s="110" t="s">
        <v>196</v>
      </c>
      <c r="AE2" s="110" t="s">
        <v>197</v>
      </c>
    </row>
    <row r="3" spans="1:31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31" ht="54.75" hidden="1" customHeight="1" x14ac:dyDescent="0.25">
      <c r="A4" s="113">
        <v>1</v>
      </c>
      <c r="B4" s="114" t="s">
        <v>55</v>
      </c>
      <c r="C4" s="27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31" ht="54.75" customHeight="1" x14ac:dyDescent="0.25">
      <c r="A5" s="176" t="s">
        <v>58</v>
      </c>
      <c r="B5" s="196"/>
      <c r="C5" s="197"/>
      <c r="D5" s="84"/>
      <c r="E5" s="84"/>
      <c r="F5" s="84"/>
      <c r="G5" s="83"/>
      <c r="H5" s="179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8"/>
    </row>
    <row r="6" spans="1:31" ht="54.75" hidden="1" customHeight="1" x14ac:dyDescent="0.25">
      <c r="A6" s="56">
        <v>1</v>
      </c>
      <c r="B6" s="114" t="s">
        <v>55</v>
      </c>
      <c r="C6" s="27" t="s">
        <v>118</v>
      </c>
      <c r="D6" s="114" t="s">
        <v>105</v>
      </c>
      <c r="E6" s="114" t="s">
        <v>96</v>
      </c>
      <c r="F6" s="114" t="s">
        <v>56</v>
      </c>
      <c r="G6" s="114" t="s">
        <v>86</v>
      </c>
      <c r="H6" s="18" t="s">
        <v>144</v>
      </c>
      <c r="I6" s="18" t="s">
        <v>4</v>
      </c>
      <c r="J6" s="18" t="s">
        <v>175</v>
      </c>
      <c r="K6" s="18" t="s">
        <v>20</v>
      </c>
      <c r="L6" s="18" t="s">
        <v>176</v>
      </c>
      <c r="M6" s="19">
        <v>0.5</v>
      </c>
      <c r="N6" s="19">
        <v>0.5</v>
      </c>
      <c r="O6" s="20">
        <v>12</v>
      </c>
      <c r="P6" s="20">
        <v>6</v>
      </c>
      <c r="Q6" s="20" t="s">
        <v>54</v>
      </c>
      <c r="R6" s="20" t="s">
        <v>111</v>
      </c>
      <c r="S6" s="20" t="s">
        <v>112</v>
      </c>
      <c r="T6" s="70"/>
      <c r="U6" s="70">
        <v>4</v>
      </c>
      <c r="V6" s="20" t="s">
        <v>177</v>
      </c>
      <c r="W6" s="20" t="s">
        <v>178</v>
      </c>
      <c r="X6" s="20" t="s">
        <v>125</v>
      </c>
      <c r="Y6" s="20" t="s">
        <v>179</v>
      </c>
      <c r="Z6" s="20" t="s">
        <v>180</v>
      </c>
      <c r="AA6" s="8" t="s">
        <v>181</v>
      </c>
      <c r="AD6" s="8" t="s">
        <v>182</v>
      </c>
    </row>
    <row r="7" spans="1:31" ht="54.75" customHeight="1" x14ac:dyDescent="0.25">
      <c r="A7" s="116">
        <f>A6+1</f>
        <v>2</v>
      </c>
      <c r="B7" s="117" t="s">
        <v>7</v>
      </c>
      <c r="C7" s="27" t="s">
        <v>234</v>
      </c>
      <c r="D7" s="117" t="s">
        <v>104</v>
      </c>
      <c r="E7" s="117" t="s">
        <v>96</v>
      </c>
      <c r="F7" s="117" t="s">
        <v>57</v>
      </c>
      <c r="G7" s="117">
        <v>2</v>
      </c>
      <c r="H7" s="22" t="s">
        <v>231</v>
      </c>
      <c r="I7" s="22" t="s">
        <v>144</v>
      </c>
      <c r="J7" s="22" t="s">
        <v>232</v>
      </c>
      <c r="K7" s="22" t="s">
        <v>26</v>
      </c>
      <c r="L7" s="22" t="s">
        <v>228</v>
      </c>
      <c r="M7" s="23">
        <v>0.9</v>
      </c>
      <c r="N7" s="23">
        <v>0.1</v>
      </c>
      <c r="O7" s="24">
        <f t="shared" ref="O7:O9" si="0">(G7*4)+4</f>
        <v>12</v>
      </c>
      <c r="P7" s="24">
        <f t="shared" ref="P7:P9" si="1">(G7*4)+2</f>
        <v>10</v>
      </c>
      <c r="Q7" s="23" t="s">
        <v>34</v>
      </c>
      <c r="R7" s="24">
        <v>15</v>
      </c>
      <c r="S7" s="24" t="s">
        <v>50</v>
      </c>
      <c r="T7" s="24" t="s">
        <v>50</v>
      </c>
      <c r="U7" s="54" t="s">
        <v>42</v>
      </c>
      <c r="V7" s="132"/>
      <c r="W7" s="132"/>
      <c r="X7" s="132"/>
      <c r="Y7" s="132"/>
      <c r="Z7" s="132"/>
    </row>
    <row r="8" spans="1:31" ht="54.75" customHeight="1" x14ac:dyDescent="0.25">
      <c r="A8" s="116">
        <f>A7+1</f>
        <v>3</v>
      </c>
      <c r="B8" s="117" t="s">
        <v>7</v>
      </c>
      <c r="C8" s="153" t="s">
        <v>235</v>
      </c>
      <c r="D8" s="117" t="s">
        <v>104</v>
      </c>
      <c r="E8" s="117" t="s">
        <v>96</v>
      </c>
      <c r="F8" s="117" t="s">
        <v>57</v>
      </c>
      <c r="G8" s="117">
        <v>2</v>
      </c>
      <c r="H8" s="22" t="s">
        <v>231</v>
      </c>
      <c r="I8" s="22" t="s">
        <v>144</v>
      </c>
      <c r="J8" s="22" t="s">
        <v>232</v>
      </c>
      <c r="K8" s="22" t="s">
        <v>26</v>
      </c>
      <c r="L8" s="22" t="s">
        <v>228</v>
      </c>
      <c r="M8" s="23">
        <v>0.9</v>
      </c>
      <c r="N8" s="23">
        <v>0.1</v>
      </c>
      <c r="O8" s="24">
        <f t="shared" si="0"/>
        <v>12</v>
      </c>
      <c r="P8" s="24">
        <f t="shared" si="1"/>
        <v>10</v>
      </c>
      <c r="Q8" s="23" t="s">
        <v>34</v>
      </c>
      <c r="R8" s="24">
        <v>12</v>
      </c>
      <c r="S8" s="24" t="s">
        <v>50</v>
      </c>
      <c r="T8" s="24" t="s">
        <v>50</v>
      </c>
      <c r="U8" s="54" t="s">
        <v>42</v>
      </c>
      <c r="V8" s="132"/>
      <c r="W8" s="132"/>
      <c r="X8" s="132"/>
      <c r="Y8" s="132"/>
      <c r="Z8" s="132"/>
    </row>
    <row r="9" spans="1:31" ht="54.75" customHeight="1" x14ac:dyDescent="0.25">
      <c r="A9" s="73">
        <f>A7+1</f>
        <v>3</v>
      </c>
      <c r="B9" s="115" t="s">
        <v>7</v>
      </c>
      <c r="C9" s="27" t="s">
        <v>44</v>
      </c>
      <c r="D9" s="114" t="s">
        <v>163</v>
      </c>
      <c r="E9" s="114" t="s">
        <v>96</v>
      </c>
      <c r="F9" s="114" t="s">
        <v>56</v>
      </c>
      <c r="G9" s="114">
        <v>2</v>
      </c>
      <c r="H9" s="18" t="s">
        <v>231</v>
      </c>
      <c r="I9" s="18" t="s">
        <v>144</v>
      </c>
      <c r="J9" s="18" t="s">
        <v>232</v>
      </c>
      <c r="K9" s="18" t="s">
        <v>26</v>
      </c>
      <c r="L9" s="18" t="s">
        <v>229</v>
      </c>
      <c r="M9" s="19">
        <v>0.9</v>
      </c>
      <c r="N9" s="19">
        <v>0.1</v>
      </c>
      <c r="O9" s="103">
        <f t="shared" si="0"/>
        <v>12</v>
      </c>
      <c r="P9" s="103">
        <f t="shared" si="1"/>
        <v>10</v>
      </c>
      <c r="Q9" s="19" t="s">
        <v>164</v>
      </c>
      <c r="R9" s="20">
        <v>15</v>
      </c>
      <c r="S9" s="20">
        <v>10</v>
      </c>
      <c r="T9" s="70">
        <v>15</v>
      </c>
      <c r="U9" s="71" t="s">
        <v>42</v>
      </c>
      <c r="V9" s="20" t="s">
        <v>119</v>
      </c>
      <c r="W9" s="20" t="s">
        <v>123</v>
      </c>
      <c r="X9" s="20" t="s">
        <v>127</v>
      </c>
      <c r="Y9" s="20" t="s">
        <v>126</v>
      </c>
      <c r="Z9" s="20" t="s">
        <v>8</v>
      </c>
    </row>
    <row r="10" spans="1:31" ht="54.75" customHeight="1" x14ac:dyDescent="0.25">
      <c r="A10" s="116">
        <f>A9+1</f>
        <v>4</v>
      </c>
      <c r="B10" s="119" t="s">
        <v>7</v>
      </c>
      <c r="C10" s="27" t="s">
        <v>87</v>
      </c>
      <c r="D10" s="117" t="s">
        <v>105</v>
      </c>
      <c r="E10" s="117" t="s">
        <v>97</v>
      </c>
      <c r="F10" s="117" t="s">
        <v>56</v>
      </c>
      <c r="G10" s="117">
        <v>3.2</v>
      </c>
      <c r="H10" s="22" t="s">
        <v>144</v>
      </c>
      <c r="I10" s="22" t="s">
        <v>144</v>
      </c>
      <c r="J10" s="22" t="s">
        <v>264</v>
      </c>
      <c r="K10" s="22" t="s">
        <v>26</v>
      </c>
      <c r="L10" s="22" t="s">
        <v>228</v>
      </c>
      <c r="M10" s="23">
        <v>0.9</v>
      </c>
      <c r="N10" s="23">
        <v>0.1</v>
      </c>
      <c r="O10" s="24">
        <f>(G10*4)+2</f>
        <v>14.8</v>
      </c>
      <c r="P10" s="24">
        <f>(G10*4)</f>
        <v>12.8</v>
      </c>
      <c r="Q10" s="23" t="s">
        <v>34</v>
      </c>
      <c r="R10" s="24">
        <v>10</v>
      </c>
      <c r="S10" s="24" t="s">
        <v>205</v>
      </c>
      <c r="T10" s="24" t="s">
        <v>206</v>
      </c>
      <c r="U10" s="72" t="s">
        <v>42</v>
      </c>
      <c r="V10" s="24" t="s">
        <v>145</v>
      </c>
      <c r="W10" s="24" t="s">
        <v>114</v>
      </c>
      <c r="X10" s="24" t="s">
        <v>125</v>
      </c>
      <c r="Y10" s="24" t="s">
        <v>121</v>
      </c>
      <c r="Z10" s="24" t="s">
        <v>121</v>
      </c>
    </row>
    <row r="11" spans="1:31" ht="54.75" customHeight="1" x14ac:dyDescent="0.25">
      <c r="A11" s="56">
        <f>A10+1</f>
        <v>5</v>
      </c>
      <c r="B11" s="114" t="s">
        <v>55</v>
      </c>
      <c r="C11" s="27" t="s">
        <v>117</v>
      </c>
      <c r="D11" s="114" t="s">
        <v>105</v>
      </c>
      <c r="E11" s="114" t="s">
        <v>96</v>
      </c>
      <c r="F11" s="114" t="s">
        <v>56</v>
      </c>
      <c r="G11" s="114">
        <v>2</v>
      </c>
      <c r="H11" s="18" t="s">
        <v>144</v>
      </c>
      <c r="I11" s="18" t="s">
        <v>3</v>
      </c>
      <c r="J11" s="18" t="s">
        <v>264</v>
      </c>
      <c r="K11" s="18" t="s">
        <v>26</v>
      </c>
      <c r="L11" s="18" t="s">
        <v>8</v>
      </c>
      <c r="M11" s="19">
        <v>0.5</v>
      </c>
      <c r="N11" s="19">
        <v>0.5</v>
      </c>
      <c r="O11" s="103">
        <f t="shared" ref="O11:O13" si="2">(G11*4)+2</f>
        <v>10</v>
      </c>
      <c r="P11" s="103">
        <f t="shared" ref="P11:P13" si="3">(G11*4)</f>
        <v>8</v>
      </c>
      <c r="Q11" s="20" t="s">
        <v>54</v>
      </c>
      <c r="R11" s="20">
        <v>7</v>
      </c>
      <c r="S11" s="20" t="s">
        <v>205</v>
      </c>
      <c r="T11" s="70" t="s">
        <v>207</v>
      </c>
      <c r="U11" s="70" t="s">
        <v>42</v>
      </c>
      <c r="V11" s="20" t="s">
        <v>119</v>
      </c>
      <c r="W11" s="20" t="s">
        <v>129</v>
      </c>
      <c r="X11" s="20" t="s">
        <v>125</v>
      </c>
      <c r="Y11" s="20" t="s">
        <v>116</v>
      </c>
      <c r="Z11" s="20" t="s">
        <v>8</v>
      </c>
    </row>
    <row r="12" spans="1:31" s="49" customFormat="1" ht="54.75" customHeight="1" x14ac:dyDescent="0.25">
      <c r="A12" s="55">
        <f>A11+1</f>
        <v>6</v>
      </c>
      <c r="B12" s="117" t="s">
        <v>7</v>
      </c>
      <c r="C12" s="27" t="s">
        <v>237</v>
      </c>
      <c r="D12" s="117" t="s">
        <v>105</v>
      </c>
      <c r="E12" s="117" t="s">
        <v>97</v>
      </c>
      <c r="F12" s="117" t="s">
        <v>56</v>
      </c>
      <c r="G12" s="117">
        <v>3.5</v>
      </c>
      <c r="H12" s="22" t="s">
        <v>144</v>
      </c>
      <c r="I12" s="22" t="s">
        <v>144</v>
      </c>
      <c r="J12" s="22" t="s">
        <v>264</v>
      </c>
      <c r="K12" s="22" t="s">
        <v>26</v>
      </c>
      <c r="L12" s="22" t="s">
        <v>228</v>
      </c>
      <c r="M12" s="23">
        <v>0.9</v>
      </c>
      <c r="N12" s="23">
        <v>0.1</v>
      </c>
      <c r="O12" s="24">
        <f t="shared" si="2"/>
        <v>16</v>
      </c>
      <c r="P12" s="24">
        <f t="shared" si="3"/>
        <v>14</v>
      </c>
      <c r="Q12" s="23" t="s">
        <v>34</v>
      </c>
      <c r="R12" s="24">
        <v>10</v>
      </c>
      <c r="S12" s="24" t="s">
        <v>208</v>
      </c>
      <c r="T12" s="72" t="s">
        <v>209</v>
      </c>
      <c r="U12" s="72" t="s">
        <v>42</v>
      </c>
      <c r="V12" s="24" t="s">
        <v>145</v>
      </c>
      <c r="W12" s="24" t="s">
        <v>128</v>
      </c>
      <c r="X12" s="24" t="s">
        <v>125</v>
      </c>
      <c r="Y12" s="24" t="s">
        <v>116</v>
      </c>
      <c r="Z12" s="24" t="s">
        <v>121</v>
      </c>
    </row>
    <row r="13" spans="1:31" s="49" customFormat="1" ht="54.75" customHeight="1" x14ac:dyDescent="0.25">
      <c r="A13" s="56">
        <f>A12+1</f>
        <v>7</v>
      </c>
      <c r="B13" s="56" t="s">
        <v>7</v>
      </c>
      <c r="C13" s="153" t="s">
        <v>227</v>
      </c>
      <c r="D13" s="142" t="s">
        <v>105</v>
      </c>
      <c r="E13" s="142" t="s">
        <v>183</v>
      </c>
      <c r="F13" s="142" t="s">
        <v>56</v>
      </c>
      <c r="G13" s="142">
        <v>5</v>
      </c>
      <c r="H13" s="101" t="s">
        <v>144</v>
      </c>
      <c r="I13" s="101" t="s">
        <v>144</v>
      </c>
      <c r="J13" s="18" t="s">
        <v>264</v>
      </c>
      <c r="K13" s="101" t="s">
        <v>26</v>
      </c>
      <c r="L13" s="101" t="s">
        <v>230</v>
      </c>
      <c r="M13" s="102">
        <v>0.9</v>
      </c>
      <c r="N13" s="102">
        <v>0.1</v>
      </c>
      <c r="O13" s="103">
        <f t="shared" si="2"/>
        <v>22</v>
      </c>
      <c r="P13" s="103">
        <f t="shared" si="3"/>
        <v>20</v>
      </c>
      <c r="Q13" s="102" t="s">
        <v>34</v>
      </c>
      <c r="R13" s="103">
        <v>10</v>
      </c>
      <c r="S13" s="20" t="s">
        <v>205</v>
      </c>
      <c r="T13" s="70" t="s">
        <v>233</v>
      </c>
      <c r="U13" s="104">
        <v>5</v>
      </c>
      <c r="V13" s="103" t="s">
        <v>145</v>
      </c>
      <c r="W13" s="103" t="s">
        <v>114</v>
      </c>
      <c r="X13" s="103" t="s">
        <v>125</v>
      </c>
      <c r="Y13" s="103" t="s">
        <v>116</v>
      </c>
      <c r="Z13" s="103" t="s">
        <v>121</v>
      </c>
    </row>
    <row r="14" spans="1:31" s="49" customFormat="1" ht="54.75" customHeight="1" x14ac:dyDescent="0.25">
      <c r="A14" s="98"/>
      <c r="B14" s="98"/>
      <c r="C14" s="97"/>
      <c r="D14" s="98"/>
      <c r="E14" s="98"/>
      <c r="F14" s="98"/>
      <c r="G14" s="98"/>
      <c r="H14" s="98"/>
      <c r="I14" s="98"/>
      <c r="J14" s="98"/>
      <c r="K14" s="98"/>
      <c r="L14" s="98"/>
      <c r="M14" s="99"/>
      <c r="N14" s="99"/>
      <c r="O14" s="100"/>
      <c r="P14" s="100"/>
      <c r="Q14" s="99"/>
      <c r="R14" s="100"/>
      <c r="S14" s="100"/>
      <c r="T14" s="100"/>
      <c r="U14" s="100"/>
      <c r="V14" s="100"/>
      <c r="W14" s="100"/>
      <c r="X14" s="100"/>
      <c r="Y14" s="100"/>
      <c r="Z14" s="100"/>
    </row>
    <row r="16" spans="1:31" x14ac:dyDescent="0.25">
      <c r="C16" s="28" t="s">
        <v>63</v>
      </c>
      <c r="D16" s="28"/>
      <c r="E16" s="28"/>
      <c r="F16" s="28"/>
      <c r="G16" s="28"/>
      <c r="H16" s="28"/>
      <c r="I16" s="28"/>
      <c r="J16" s="28"/>
    </row>
    <row r="17" spans="3:10" x14ac:dyDescent="0.25">
      <c r="C17" s="28" t="s">
        <v>165</v>
      </c>
      <c r="D17" s="30" t="s">
        <v>153</v>
      </c>
      <c r="E17" s="30"/>
      <c r="F17" s="30"/>
      <c r="G17" s="30"/>
      <c r="H17" s="28"/>
      <c r="I17" s="28"/>
      <c r="J17" s="28"/>
    </row>
    <row r="18" spans="3:10" x14ac:dyDescent="0.25">
      <c r="C18" s="28" t="s">
        <v>64</v>
      </c>
      <c r="D18" s="76" t="s">
        <v>166</v>
      </c>
      <c r="E18" s="28"/>
      <c r="F18" s="28"/>
      <c r="G18" s="28"/>
      <c r="H18" s="28"/>
      <c r="I18" s="28"/>
      <c r="J18" s="28"/>
    </row>
    <row r="19" spans="3:10" x14ac:dyDescent="0.25">
      <c r="C19" s="28" t="s">
        <v>64</v>
      </c>
      <c r="D19" s="88" t="s">
        <v>265</v>
      </c>
      <c r="E19" s="146"/>
    </row>
    <row r="20" spans="3:10" x14ac:dyDescent="0.25">
      <c r="C20" s="28" t="s">
        <v>64</v>
      </c>
      <c r="D20" s="88" t="s">
        <v>260</v>
      </c>
      <c r="E20" s="146"/>
    </row>
    <row r="21" spans="3:10" x14ac:dyDescent="0.25">
      <c r="C21" s="28" t="s">
        <v>64</v>
      </c>
      <c r="D21" s="159" t="s">
        <v>236</v>
      </c>
      <c r="E21" s="146"/>
    </row>
  </sheetData>
  <mergeCells count="11">
    <mergeCell ref="AA1:AE1"/>
    <mergeCell ref="A3:C3"/>
    <mergeCell ref="H3:U3"/>
    <mergeCell ref="A5:C5"/>
    <mergeCell ref="H5:U5"/>
    <mergeCell ref="H1:I1"/>
    <mergeCell ref="J1:N1"/>
    <mergeCell ref="O1:P1"/>
    <mergeCell ref="Q1:Q2"/>
    <mergeCell ref="R1:U1"/>
    <mergeCell ref="V1:Z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3"/>
  <sheetViews>
    <sheetView view="pageBreakPreview" zoomScale="55" zoomScaleNormal="55" zoomScaleSheetLayoutView="55" workbookViewId="0">
      <pane ySplit="2" topLeftCell="A17" activePane="bottomLeft" state="frozen"/>
      <selection activeCell="K1" sqref="K1"/>
      <selection pane="bottomLeft" activeCell="D32" sqref="D32:D33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46" customWidth="1"/>
    <col min="4" max="4" width="28" style="16" customWidth="1"/>
    <col min="5" max="5" width="19" style="16" customWidth="1"/>
    <col min="6" max="6" width="20.7109375" style="16" customWidth="1"/>
    <col min="7" max="7" width="21.7109375" style="16" bestFit="1" customWidth="1"/>
    <col min="8" max="8" width="26.42578125" style="16" bestFit="1" customWidth="1"/>
    <col min="9" max="9" width="34.28515625" style="16" bestFit="1" customWidth="1"/>
    <col min="10" max="10" width="40.7109375" style="16" bestFit="1" customWidth="1"/>
    <col min="11" max="11" width="33.42578125" style="16" bestFit="1" customWidth="1"/>
    <col min="12" max="12" width="40.140625" style="16" bestFit="1" customWidth="1"/>
    <col min="13" max="13" width="31" style="16" bestFit="1" customWidth="1"/>
    <col min="14" max="14" width="25.5703125" style="16" bestFit="1" customWidth="1"/>
    <col min="15" max="15" width="18.7109375" style="124" bestFit="1" customWidth="1"/>
    <col min="16" max="16" width="17" style="124" customWidth="1"/>
    <col min="17" max="17" width="20.7109375" style="16" customWidth="1"/>
    <col min="18" max="18" width="20.7109375" style="124" customWidth="1"/>
    <col min="19" max="20" width="20.7109375" style="125" customWidth="1"/>
    <col min="21" max="21" width="20.7109375" style="135" customWidth="1"/>
    <col min="22" max="22" width="23.5703125" style="8" bestFit="1" customWidth="1"/>
    <col min="23" max="23" width="9.140625" style="8" customWidth="1"/>
    <col min="24" max="16384" width="9.140625" style="8"/>
  </cols>
  <sheetData>
    <row r="1" spans="1:22" s="106" customFormat="1" ht="33.6" customHeight="1" x14ac:dyDescent="0.25">
      <c r="A1" s="105"/>
      <c r="B1" s="105"/>
      <c r="C1" s="148"/>
      <c r="D1" s="105"/>
      <c r="E1" s="105"/>
      <c r="F1" s="105"/>
      <c r="G1" s="105" t="s">
        <v>85</v>
      </c>
      <c r="H1" s="181" t="s">
        <v>167</v>
      </c>
      <c r="I1" s="182"/>
      <c r="J1" s="183" t="s">
        <v>168</v>
      </c>
      <c r="K1" s="183"/>
      <c r="L1" s="183"/>
      <c r="M1" s="183"/>
      <c r="N1" s="183"/>
      <c r="O1" s="184" t="s">
        <v>45</v>
      </c>
      <c r="P1" s="184"/>
      <c r="Q1" s="183" t="s">
        <v>154</v>
      </c>
      <c r="R1" s="183" t="s">
        <v>35</v>
      </c>
      <c r="S1" s="183"/>
      <c r="T1" s="181"/>
      <c r="U1" s="187"/>
    </row>
    <row r="2" spans="1:22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05" t="s">
        <v>38</v>
      </c>
      <c r="I2" s="105" t="s">
        <v>39</v>
      </c>
      <c r="J2" s="105" t="s">
        <v>16</v>
      </c>
      <c r="K2" s="105" t="s">
        <v>17</v>
      </c>
      <c r="L2" s="105" t="s">
        <v>27</v>
      </c>
      <c r="M2" s="105" t="s">
        <v>216</v>
      </c>
      <c r="N2" s="105" t="s">
        <v>10</v>
      </c>
      <c r="O2" s="107" t="s">
        <v>158</v>
      </c>
      <c r="P2" s="107" t="s">
        <v>159</v>
      </c>
      <c r="Q2" s="199"/>
      <c r="R2" s="107" t="s">
        <v>36</v>
      </c>
      <c r="S2" s="108" t="s">
        <v>203</v>
      </c>
      <c r="T2" s="109" t="s">
        <v>204</v>
      </c>
      <c r="U2" s="133" t="s">
        <v>37</v>
      </c>
    </row>
    <row r="3" spans="1:22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22" ht="54.75" hidden="1" customHeight="1" x14ac:dyDescent="0.25">
      <c r="A4" s="113">
        <v>1</v>
      </c>
      <c r="B4" s="114" t="s">
        <v>55</v>
      </c>
      <c r="C4" s="149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134">
        <v>5</v>
      </c>
    </row>
    <row r="5" spans="1:22" ht="54.75" customHeight="1" x14ac:dyDescent="0.25">
      <c r="A5" s="188" t="s">
        <v>238</v>
      </c>
      <c r="B5" s="189"/>
      <c r="C5" s="190"/>
      <c r="D5" s="84"/>
      <c r="E5" s="84"/>
      <c r="F5" s="84"/>
      <c r="G5" s="84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79"/>
      <c r="U5" s="192"/>
    </row>
    <row r="6" spans="1:22" ht="54.75" customHeight="1" x14ac:dyDescent="0.25">
      <c r="A6" s="141">
        <v>1</v>
      </c>
      <c r="B6" s="142" t="s">
        <v>55</v>
      </c>
      <c r="C6" s="101" t="s">
        <v>245</v>
      </c>
      <c r="D6" s="142" t="s">
        <v>106</v>
      </c>
      <c r="E6" s="142" t="s">
        <v>96</v>
      </c>
      <c r="F6" s="142" t="s">
        <v>56</v>
      </c>
      <c r="G6" s="142">
        <v>2</v>
      </c>
      <c r="H6" s="143" t="s">
        <v>144</v>
      </c>
      <c r="I6" s="143" t="s">
        <v>4</v>
      </c>
      <c r="J6" s="143" t="s">
        <v>22</v>
      </c>
      <c r="K6" s="101" t="s">
        <v>255</v>
      </c>
      <c r="L6" s="101" t="s">
        <v>251</v>
      </c>
      <c r="M6" s="102">
        <v>1</v>
      </c>
      <c r="N6" s="101" t="s">
        <v>15</v>
      </c>
      <c r="O6" s="103">
        <f>(G6*4)+2</f>
        <v>10</v>
      </c>
      <c r="P6" s="103">
        <f>(G6*4)</f>
        <v>8</v>
      </c>
      <c r="Q6" s="102" t="s">
        <v>34</v>
      </c>
      <c r="R6" s="103">
        <v>8</v>
      </c>
      <c r="S6" s="103">
        <v>6</v>
      </c>
      <c r="T6" s="104">
        <v>10</v>
      </c>
      <c r="U6" s="144" t="s">
        <v>42</v>
      </c>
      <c r="V6" s="49"/>
    </row>
    <row r="7" spans="1:22" ht="54.75" customHeight="1" x14ac:dyDescent="0.25">
      <c r="A7" s="141">
        <v>2</v>
      </c>
      <c r="B7" s="142" t="s">
        <v>55</v>
      </c>
      <c r="C7" s="101" t="s">
        <v>210</v>
      </c>
      <c r="D7" s="142" t="s">
        <v>106</v>
      </c>
      <c r="E7" s="142" t="s">
        <v>96</v>
      </c>
      <c r="F7" s="142" t="s">
        <v>211</v>
      </c>
      <c r="G7" s="142">
        <v>2</v>
      </c>
      <c r="H7" s="143" t="s">
        <v>144</v>
      </c>
      <c r="I7" s="143" t="s">
        <v>215</v>
      </c>
      <c r="J7" s="143" t="s">
        <v>22</v>
      </c>
      <c r="K7" s="101" t="s">
        <v>255</v>
      </c>
      <c r="L7" s="101" t="s">
        <v>239</v>
      </c>
      <c r="M7" s="102">
        <v>1</v>
      </c>
      <c r="N7" s="101" t="s">
        <v>8</v>
      </c>
      <c r="O7" s="103">
        <f>(G7*4)+2</f>
        <v>10</v>
      </c>
      <c r="P7" s="103">
        <v>8</v>
      </c>
      <c r="Q7" s="102" t="s">
        <v>212</v>
      </c>
      <c r="R7" s="103">
        <v>5</v>
      </c>
      <c r="S7" s="103">
        <v>3</v>
      </c>
      <c r="T7" s="160" t="s">
        <v>259</v>
      </c>
      <c r="U7" s="161">
        <v>2</v>
      </c>
      <c r="V7" s="49"/>
    </row>
    <row r="8" spans="1:22" s="49" customFormat="1" ht="54.75" customHeight="1" x14ac:dyDescent="0.25">
      <c r="A8" s="141">
        <f>A7+1</f>
        <v>3</v>
      </c>
      <c r="B8" s="142" t="s">
        <v>55</v>
      </c>
      <c r="C8" s="101" t="s">
        <v>279</v>
      </c>
      <c r="D8" s="142" t="s">
        <v>213</v>
      </c>
      <c r="E8" s="142" t="s">
        <v>98</v>
      </c>
      <c r="F8" s="142" t="s">
        <v>211</v>
      </c>
      <c r="G8" s="142">
        <v>4</v>
      </c>
      <c r="H8" s="101" t="s">
        <v>144</v>
      </c>
      <c r="I8" s="101" t="s">
        <v>4</v>
      </c>
      <c r="J8" s="101" t="s">
        <v>53</v>
      </c>
      <c r="K8" s="101" t="s">
        <v>255</v>
      </c>
      <c r="L8" s="101" t="s">
        <v>240</v>
      </c>
      <c r="M8" s="101">
        <v>100</v>
      </c>
      <c r="N8" s="101" t="s">
        <v>15</v>
      </c>
      <c r="O8" s="103">
        <f>(G8*4)+2</f>
        <v>18</v>
      </c>
      <c r="P8" s="103">
        <f>(G8*3.5)</f>
        <v>14</v>
      </c>
      <c r="Q8" s="101" t="s">
        <v>34</v>
      </c>
      <c r="R8" s="103">
        <v>5</v>
      </c>
      <c r="S8" s="142">
        <v>5</v>
      </c>
      <c r="T8" s="142">
        <v>6</v>
      </c>
      <c r="U8" s="161">
        <v>3.5</v>
      </c>
    </row>
    <row r="9" spans="1:22" s="49" customFormat="1" ht="54.75" customHeight="1" x14ac:dyDescent="0.25">
      <c r="A9" s="141">
        <f t="shared" ref="A9:A11" si="0">A8+1</f>
        <v>4</v>
      </c>
      <c r="B9" s="142" t="s">
        <v>55</v>
      </c>
      <c r="C9" s="101" t="s">
        <v>142</v>
      </c>
      <c r="D9" s="142" t="s">
        <v>102</v>
      </c>
      <c r="E9" s="142" t="s">
        <v>102</v>
      </c>
      <c r="F9" s="142" t="s">
        <v>56</v>
      </c>
      <c r="G9" s="142">
        <v>2</v>
      </c>
      <c r="H9" s="101" t="s">
        <v>77</v>
      </c>
      <c r="I9" s="101" t="s">
        <v>51</v>
      </c>
      <c r="J9" s="101" t="s">
        <v>20</v>
      </c>
      <c r="K9" s="101" t="s">
        <v>23</v>
      </c>
      <c r="L9" s="101" t="s">
        <v>52</v>
      </c>
      <c r="M9" s="102">
        <v>0.7</v>
      </c>
      <c r="N9" s="102">
        <v>0.3</v>
      </c>
      <c r="O9" s="103">
        <f>(G9*4)+2</f>
        <v>10</v>
      </c>
      <c r="P9" s="103">
        <f>(G9*4)</f>
        <v>8</v>
      </c>
      <c r="Q9" s="102" t="s">
        <v>33</v>
      </c>
      <c r="R9" s="103">
        <v>7</v>
      </c>
      <c r="S9" s="103">
        <v>4</v>
      </c>
      <c r="T9" s="104">
        <v>6</v>
      </c>
      <c r="U9" s="144" t="s">
        <v>42</v>
      </c>
    </row>
    <row r="10" spans="1:22" ht="54.75" customHeight="1" x14ac:dyDescent="0.25">
      <c r="A10" s="141">
        <f t="shared" si="0"/>
        <v>5</v>
      </c>
      <c r="B10" s="142" t="s">
        <v>6</v>
      </c>
      <c r="C10" s="101" t="s">
        <v>30</v>
      </c>
      <c r="D10" s="142" t="s">
        <v>106</v>
      </c>
      <c r="E10" s="142" t="s">
        <v>96</v>
      </c>
      <c r="F10" s="142" t="s">
        <v>56</v>
      </c>
      <c r="G10" s="142">
        <v>2</v>
      </c>
      <c r="H10" s="142" t="s">
        <v>40</v>
      </c>
      <c r="I10" s="142" t="s">
        <v>4</v>
      </c>
      <c r="J10" s="142" t="s">
        <v>24</v>
      </c>
      <c r="K10" s="142" t="s">
        <v>20</v>
      </c>
      <c r="L10" s="101" t="s">
        <v>52</v>
      </c>
      <c r="M10" s="142">
        <v>0.8</v>
      </c>
      <c r="N10" s="142">
        <v>0.2</v>
      </c>
      <c r="O10" s="103">
        <f t="shared" ref="O10" si="1">(G10*4)+4</f>
        <v>12</v>
      </c>
      <c r="P10" s="103">
        <f t="shared" ref="P10" si="2">(G10*4)+2</f>
        <v>10</v>
      </c>
      <c r="Q10" s="142" t="s">
        <v>33</v>
      </c>
      <c r="R10" s="142">
        <v>8</v>
      </c>
      <c r="S10" s="142">
        <v>9</v>
      </c>
      <c r="T10" s="142">
        <v>12</v>
      </c>
      <c r="U10" s="144" t="s">
        <v>42</v>
      </c>
      <c r="V10" s="49"/>
    </row>
    <row r="11" spans="1:22" ht="54.75" customHeight="1" x14ac:dyDescent="0.25">
      <c r="A11" s="141">
        <f t="shared" si="0"/>
        <v>6</v>
      </c>
      <c r="B11" s="142" t="s">
        <v>55</v>
      </c>
      <c r="C11" s="101" t="s">
        <v>284</v>
      </c>
      <c r="D11" s="142" t="s">
        <v>106</v>
      </c>
      <c r="E11" s="142" t="s">
        <v>288</v>
      </c>
      <c r="F11" s="142" t="s">
        <v>211</v>
      </c>
      <c r="G11" s="142">
        <v>2</v>
      </c>
      <c r="H11" s="143" t="s">
        <v>144</v>
      </c>
      <c r="I11" s="143" t="s">
        <v>215</v>
      </c>
      <c r="J11" s="143" t="s">
        <v>22</v>
      </c>
      <c r="K11" s="101" t="s">
        <v>255</v>
      </c>
      <c r="L11" s="101" t="s">
        <v>239</v>
      </c>
      <c r="M11" s="102">
        <v>1</v>
      </c>
      <c r="N11" s="101" t="s">
        <v>8</v>
      </c>
      <c r="O11" s="103">
        <f>(G11*4)+2</f>
        <v>10</v>
      </c>
      <c r="P11" s="103">
        <v>8</v>
      </c>
      <c r="Q11" s="19" t="s">
        <v>286</v>
      </c>
      <c r="R11" s="103">
        <v>6</v>
      </c>
      <c r="S11" s="103">
        <v>3</v>
      </c>
      <c r="T11" s="172" t="s">
        <v>259</v>
      </c>
      <c r="U11" s="175" t="s">
        <v>287</v>
      </c>
      <c r="V11" s="49"/>
    </row>
    <row r="12" spans="1:22" ht="54.75" customHeight="1" x14ac:dyDescent="0.25">
      <c r="A12" s="136"/>
      <c r="B12" s="136"/>
      <c r="C12" s="137"/>
      <c r="D12" s="136"/>
      <c r="E12" s="136"/>
      <c r="F12" s="136"/>
      <c r="G12" s="136"/>
      <c r="H12" s="136"/>
      <c r="I12" s="136"/>
      <c r="J12" s="136"/>
      <c r="K12" s="136"/>
      <c r="L12" s="137"/>
      <c r="M12" s="136"/>
      <c r="N12" s="136"/>
      <c r="O12" s="138"/>
      <c r="P12" s="138"/>
      <c r="Q12" s="136"/>
      <c r="R12" s="136"/>
      <c r="S12" s="136"/>
      <c r="T12" s="139"/>
      <c r="U12" s="140"/>
      <c r="V12" s="49"/>
    </row>
    <row r="13" spans="1:22" ht="54.75" customHeight="1" x14ac:dyDescent="0.25">
      <c r="A13" s="141">
        <f>A9+1</f>
        <v>5</v>
      </c>
      <c r="B13" s="142" t="s">
        <v>55</v>
      </c>
      <c r="C13" s="101" t="s">
        <v>210</v>
      </c>
      <c r="D13" s="142" t="s">
        <v>213</v>
      </c>
      <c r="E13" s="142" t="s">
        <v>98</v>
      </c>
      <c r="F13" s="142" t="s">
        <v>211</v>
      </c>
      <c r="G13" s="142">
        <v>3</v>
      </c>
      <c r="H13" s="101" t="s">
        <v>144</v>
      </c>
      <c r="I13" s="101" t="s">
        <v>215</v>
      </c>
      <c r="J13" s="101" t="s">
        <v>22</v>
      </c>
      <c r="K13" s="101" t="s">
        <v>15</v>
      </c>
      <c r="L13" s="101" t="s">
        <v>8</v>
      </c>
      <c r="M13" s="102">
        <v>1</v>
      </c>
      <c r="N13" s="101" t="s">
        <v>8</v>
      </c>
      <c r="O13" s="103">
        <f>(G13*4)+2</f>
        <v>14</v>
      </c>
      <c r="P13" s="103">
        <f>(G13*4)</f>
        <v>12</v>
      </c>
      <c r="Q13" s="102" t="s">
        <v>214</v>
      </c>
      <c r="R13" s="103">
        <v>8</v>
      </c>
      <c r="S13" s="103">
        <v>5</v>
      </c>
      <c r="T13" s="160" t="s">
        <v>266</v>
      </c>
      <c r="U13" s="161">
        <v>5</v>
      </c>
      <c r="V13" s="49"/>
    </row>
    <row r="14" spans="1:22" ht="54.75" customHeight="1" x14ac:dyDescent="0.25">
      <c r="A14" s="141">
        <f>A10+1</f>
        <v>6</v>
      </c>
      <c r="B14" s="142" t="s">
        <v>55</v>
      </c>
      <c r="C14" s="101" t="s">
        <v>210</v>
      </c>
      <c r="D14" s="142" t="s">
        <v>213</v>
      </c>
      <c r="E14" s="142" t="s">
        <v>98</v>
      </c>
      <c r="F14" s="142" t="s">
        <v>211</v>
      </c>
      <c r="G14" s="142">
        <v>4</v>
      </c>
      <c r="H14" s="101" t="s">
        <v>144</v>
      </c>
      <c r="I14" s="101" t="s">
        <v>215</v>
      </c>
      <c r="J14" s="101" t="s">
        <v>22</v>
      </c>
      <c r="K14" s="101" t="s">
        <v>15</v>
      </c>
      <c r="L14" s="101" t="s">
        <v>8</v>
      </c>
      <c r="M14" s="102">
        <v>1</v>
      </c>
      <c r="N14" s="101" t="s">
        <v>8</v>
      </c>
      <c r="O14" s="103">
        <f>(G14*4)+2</f>
        <v>18</v>
      </c>
      <c r="P14" s="103">
        <f>(G14*4)</f>
        <v>16</v>
      </c>
      <c r="Q14" s="102" t="s">
        <v>214</v>
      </c>
      <c r="R14" s="103">
        <v>8</v>
      </c>
      <c r="S14" s="103">
        <v>5</v>
      </c>
      <c r="T14" s="160" t="s">
        <v>258</v>
      </c>
      <c r="U14" s="161">
        <v>5</v>
      </c>
      <c r="V14" s="49"/>
    </row>
    <row r="15" spans="1:22" s="173" customFormat="1" ht="54.75" customHeight="1" x14ac:dyDescent="0.25">
      <c r="A15" s="141">
        <f>A14+1</f>
        <v>7</v>
      </c>
      <c r="B15" s="142" t="s">
        <v>55</v>
      </c>
      <c r="C15" s="101" t="s">
        <v>210</v>
      </c>
      <c r="D15" s="142" t="s">
        <v>213</v>
      </c>
      <c r="E15" s="142" t="s">
        <v>98</v>
      </c>
      <c r="F15" s="142" t="s">
        <v>211</v>
      </c>
      <c r="G15" s="142">
        <v>6</v>
      </c>
      <c r="H15" s="101" t="s">
        <v>144</v>
      </c>
      <c r="I15" s="101" t="s">
        <v>215</v>
      </c>
      <c r="J15" s="101" t="s">
        <v>8</v>
      </c>
      <c r="K15" s="101" t="s">
        <v>15</v>
      </c>
      <c r="L15" s="101" t="s">
        <v>8</v>
      </c>
      <c r="M15" s="102">
        <v>1</v>
      </c>
      <c r="N15" s="101" t="s">
        <v>8</v>
      </c>
      <c r="O15" s="103">
        <f>(G15*4)+2</f>
        <v>26</v>
      </c>
      <c r="P15" s="103">
        <f>(G15*4)</f>
        <v>24</v>
      </c>
      <c r="Q15" s="102" t="s">
        <v>214</v>
      </c>
      <c r="R15" s="103">
        <v>8</v>
      </c>
      <c r="S15" s="103">
        <v>5</v>
      </c>
      <c r="T15" s="160" t="s">
        <v>258</v>
      </c>
      <c r="U15" s="161" t="s">
        <v>285</v>
      </c>
    </row>
    <row r="16" spans="1:22" ht="54.75" customHeight="1" x14ac:dyDescent="0.25">
      <c r="A16" s="141">
        <v>8</v>
      </c>
      <c r="B16" s="142" t="s">
        <v>55</v>
      </c>
      <c r="C16" s="101" t="s">
        <v>271</v>
      </c>
      <c r="D16" s="142" t="s">
        <v>213</v>
      </c>
      <c r="E16" s="142" t="s">
        <v>98</v>
      </c>
      <c r="F16" s="142" t="s">
        <v>211</v>
      </c>
      <c r="G16" s="142" t="s">
        <v>275</v>
      </c>
      <c r="H16" s="101" t="s">
        <v>144</v>
      </c>
      <c r="I16" s="101" t="s">
        <v>272</v>
      </c>
      <c r="J16" s="101" t="s">
        <v>273</v>
      </c>
      <c r="K16" s="101" t="s">
        <v>15</v>
      </c>
      <c r="L16" s="172" t="s">
        <v>274</v>
      </c>
      <c r="M16" s="102">
        <v>1</v>
      </c>
      <c r="N16" s="101" t="s">
        <v>8</v>
      </c>
      <c r="O16" s="103" t="s">
        <v>276</v>
      </c>
      <c r="P16" s="103" t="s">
        <v>276</v>
      </c>
      <c r="Q16" s="102" t="s">
        <v>214</v>
      </c>
      <c r="R16" s="103">
        <v>8</v>
      </c>
      <c r="S16" s="103">
        <v>0</v>
      </c>
      <c r="T16" s="160" t="s">
        <v>259</v>
      </c>
      <c r="U16" s="161">
        <v>5</v>
      </c>
      <c r="V16" s="161" t="s">
        <v>277</v>
      </c>
    </row>
    <row r="17" spans="1:22" s="173" customFormat="1" ht="54.75" customHeight="1" x14ac:dyDescent="0.25">
      <c r="A17" s="141">
        <v>9</v>
      </c>
      <c r="B17" s="142" t="s">
        <v>55</v>
      </c>
      <c r="C17" s="101" t="s">
        <v>278</v>
      </c>
      <c r="D17" s="142" t="s">
        <v>213</v>
      </c>
      <c r="E17" s="142" t="s">
        <v>98</v>
      </c>
      <c r="F17" s="142" t="s">
        <v>211</v>
      </c>
      <c r="G17" s="142" t="s">
        <v>275</v>
      </c>
      <c r="H17" s="101" t="s">
        <v>144</v>
      </c>
      <c r="I17" s="101" t="s">
        <v>215</v>
      </c>
      <c r="J17" s="101" t="s">
        <v>8</v>
      </c>
      <c r="K17" s="101" t="s">
        <v>15</v>
      </c>
      <c r="L17" s="101" t="s">
        <v>8</v>
      </c>
      <c r="M17" s="102">
        <v>1</v>
      </c>
      <c r="N17" s="101" t="s">
        <v>8</v>
      </c>
      <c r="O17" s="103" t="s">
        <v>276</v>
      </c>
      <c r="P17" s="103" t="s">
        <v>276</v>
      </c>
      <c r="Q17" s="102" t="s">
        <v>214</v>
      </c>
      <c r="R17" s="103">
        <v>8</v>
      </c>
      <c r="S17" s="172">
        <v>3.5</v>
      </c>
      <c r="T17" s="160" t="s">
        <v>259</v>
      </c>
      <c r="U17" s="161">
        <v>3.5</v>
      </c>
      <c r="V17" s="161" t="s">
        <v>277</v>
      </c>
    </row>
    <row r="18" spans="1:22" s="10" customFormat="1" ht="54.75" customHeight="1" x14ac:dyDescent="0.25">
      <c r="A18" s="141">
        <v>10</v>
      </c>
      <c r="B18" s="142" t="s">
        <v>55</v>
      </c>
      <c r="C18" s="101" t="s">
        <v>93</v>
      </c>
      <c r="D18" s="142" t="s">
        <v>107</v>
      </c>
      <c r="E18" s="142" t="s">
        <v>98</v>
      </c>
      <c r="F18" s="142" t="s">
        <v>66</v>
      </c>
      <c r="G18" s="142">
        <v>15</v>
      </c>
      <c r="H18" s="101" t="s">
        <v>8</v>
      </c>
      <c r="I18" s="101" t="s">
        <v>8</v>
      </c>
      <c r="J18" s="101" t="s">
        <v>8</v>
      </c>
      <c r="K18" s="101" t="s">
        <v>8</v>
      </c>
      <c r="L18" s="101" t="s">
        <v>8</v>
      </c>
      <c r="M18" s="101" t="s">
        <v>8</v>
      </c>
      <c r="N18" s="101" t="s">
        <v>8</v>
      </c>
      <c r="O18" s="103">
        <f>(G18*4)+2</f>
        <v>62</v>
      </c>
      <c r="P18" s="103">
        <f>(G18*4)</f>
        <v>60</v>
      </c>
      <c r="Q18" s="102" t="s">
        <v>62</v>
      </c>
      <c r="R18" s="103">
        <v>15</v>
      </c>
      <c r="S18" s="103">
        <v>10</v>
      </c>
      <c r="T18" s="103">
        <v>25</v>
      </c>
      <c r="U18" s="161">
        <v>5</v>
      </c>
      <c r="V18" s="49"/>
    </row>
    <row r="19" spans="1:22" ht="54.75" customHeight="1" x14ac:dyDescent="0.25">
      <c r="A19" s="141">
        <f t="shared" ref="A19:A27" si="3">A18+1</f>
        <v>11</v>
      </c>
      <c r="B19" s="142" t="s">
        <v>7</v>
      </c>
      <c r="C19" s="101" t="s">
        <v>130</v>
      </c>
      <c r="D19" s="142" t="s">
        <v>110</v>
      </c>
      <c r="E19" s="142" t="s">
        <v>101</v>
      </c>
      <c r="F19" s="142" t="s">
        <v>56</v>
      </c>
      <c r="G19" s="142">
        <v>3</v>
      </c>
      <c r="H19" s="142" t="s">
        <v>77</v>
      </c>
      <c r="I19" s="142" t="s">
        <v>46</v>
      </c>
      <c r="J19" s="142" t="s">
        <v>8</v>
      </c>
      <c r="K19" s="142" t="s">
        <v>8</v>
      </c>
      <c r="L19" s="142" t="s">
        <v>8</v>
      </c>
      <c r="M19" s="142" t="s">
        <v>15</v>
      </c>
      <c r="N19" s="142" t="s">
        <v>15</v>
      </c>
      <c r="O19" s="103">
        <f>(G19*4)</f>
        <v>12</v>
      </c>
      <c r="P19" s="103">
        <f t="shared" ref="P19:P27" si="4">(G19*3)</f>
        <v>9</v>
      </c>
      <c r="Q19" s="145">
        <v>0.6</v>
      </c>
      <c r="R19" s="142">
        <v>10</v>
      </c>
      <c r="S19" s="142">
        <v>5</v>
      </c>
      <c r="T19" s="142">
        <v>6</v>
      </c>
      <c r="U19" s="161">
        <v>5</v>
      </c>
      <c r="V19" s="49"/>
    </row>
    <row r="20" spans="1:22" s="49" customFormat="1" ht="54.75" customHeight="1" x14ac:dyDescent="0.25">
      <c r="A20" s="163">
        <f t="shared" si="3"/>
        <v>12</v>
      </c>
      <c r="B20" s="142" t="s">
        <v>7</v>
      </c>
      <c r="C20" s="101" t="s">
        <v>243</v>
      </c>
      <c r="D20" s="142" t="s">
        <v>110</v>
      </c>
      <c r="E20" s="142" t="s">
        <v>101</v>
      </c>
      <c r="F20" s="142" t="s">
        <v>56</v>
      </c>
      <c r="G20" s="142">
        <v>4</v>
      </c>
      <c r="H20" s="142" t="s">
        <v>77</v>
      </c>
      <c r="I20" s="142" t="s">
        <v>46</v>
      </c>
      <c r="J20" s="142" t="s">
        <v>8</v>
      </c>
      <c r="K20" s="142" t="s">
        <v>8</v>
      </c>
      <c r="L20" s="142" t="s">
        <v>8</v>
      </c>
      <c r="M20" s="142" t="s">
        <v>15</v>
      </c>
      <c r="N20" s="142" t="s">
        <v>15</v>
      </c>
      <c r="O20" s="103">
        <f t="shared" ref="O20:O27" si="5">(G20*4)</f>
        <v>16</v>
      </c>
      <c r="P20" s="103">
        <f t="shared" si="4"/>
        <v>12</v>
      </c>
      <c r="Q20" s="145">
        <v>0.6</v>
      </c>
      <c r="R20" s="142">
        <v>10</v>
      </c>
      <c r="S20" s="142">
        <v>5</v>
      </c>
      <c r="T20" s="142">
        <v>6</v>
      </c>
      <c r="U20" s="161">
        <v>5</v>
      </c>
    </row>
    <row r="21" spans="1:22" s="49" customFormat="1" ht="54.75" customHeight="1" x14ac:dyDescent="0.25">
      <c r="A21" s="163">
        <f t="shared" si="3"/>
        <v>13</v>
      </c>
      <c r="B21" s="142" t="s">
        <v>7</v>
      </c>
      <c r="C21" s="101" t="s">
        <v>244</v>
      </c>
      <c r="D21" s="142" t="s">
        <v>110</v>
      </c>
      <c r="E21" s="142" t="s">
        <v>101</v>
      </c>
      <c r="F21" s="142" t="s">
        <v>56</v>
      </c>
      <c r="G21" s="142">
        <v>5</v>
      </c>
      <c r="H21" s="142" t="s">
        <v>77</v>
      </c>
      <c r="I21" s="142" t="s">
        <v>46</v>
      </c>
      <c r="J21" s="142" t="s">
        <v>8</v>
      </c>
      <c r="K21" s="142" t="s">
        <v>8</v>
      </c>
      <c r="L21" s="142" t="s">
        <v>8</v>
      </c>
      <c r="M21" s="142" t="s">
        <v>15</v>
      </c>
      <c r="N21" s="142" t="s">
        <v>15</v>
      </c>
      <c r="O21" s="103">
        <f t="shared" si="5"/>
        <v>20</v>
      </c>
      <c r="P21" s="103">
        <f t="shared" si="4"/>
        <v>15</v>
      </c>
      <c r="Q21" s="145">
        <v>0.6</v>
      </c>
      <c r="R21" s="142">
        <v>10</v>
      </c>
      <c r="S21" s="142">
        <v>5</v>
      </c>
      <c r="T21" s="142">
        <v>6</v>
      </c>
      <c r="U21" s="161">
        <v>5</v>
      </c>
    </row>
    <row r="22" spans="1:22" ht="54.75" customHeight="1" x14ac:dyDescent="0.25">
      <c r="A22" s="141">
        <f t="shared" si="3"/>
        <v>14</v>
      </c>
      <c r="B22" s="142" t="s">
        <v>7</v>
      </c>
      <c r="C22" s="101" t="s">
        <v>131</v>
      </c>
      <c r="D22" s="142" t="s">
        <v>110</v>
      </c>
      <c r="E22" s="142" t="s">
        <v>101</v>
      </c>
      <c r="F22" s="142" t="s">
        <v>56</v>
      </c>
      <c r="G22" s="142">
        <v>6</v>
      </c>
      <c r="H22" s="101" t="s">
        <v>77</v>
      </c>
      <c r="I22" s="101" t="s">
        <v>46</v>
      </c>
      <c r="J22" s="101" t="s">
        <v>8</v>
      </c>
      <c r="K22" s="101" t="s">
        <v>8</v>
      </c>
      <c r="L22" s="101" t="s">
        <v>8</v>
      </c>
      <c r="M22" s="102" t="s">
        <v>15</v>
      </c>
      <c r="N22" s="102" t="s">
        <v>15</v>
      </c>
      <c r="O22" s="103">
        <f t="shared" si="5"/>
        <v>24</v>
      </c>
      <c r="P22" s="103">
        <f t="shared" si="4"/>
        <v>18</v>
      </c>
      <c r="Q22" s="102">
        <v>0.6</v>
      </c>
      <c r="R22" s="103">
        <v>10</v>
      </c>
      <c r="S22" s="142">
        <v>5</v>
      </c>
      <c r="T22" s="142">
        <v>6</v>
      </c>
      <c r="U22" s="161">
        <v>5</v>
      </c>
      <c r="V22" s="49"/>
    </row>
    <row r="23" spans="1:22" s="49" customFormat="1" ht="54.75" customHeight="1" x14ac:dyDescent="0.25">
      <c r="A23" s="141">
        <f t="shared" si="3"/>
        <v>15</v>
      </c>
      <c r="B23" s="142" t="s">
        <v>6</v>
      </c>
      <c r="C23" s="101" t="s">
        <v>132</v>
      </c>
      <c r="D23" s="142" t="s">
        <v>107</v>
      </c>
      <c r="E23" s="142" t="s">
        <v>98</v>
      </c>
      <c r="F23" s="142" t="s">
        <v>56</v>
      </c>
      <c r="G23" s="142">
        <v>4</v>
      </c>
      <c r="H23" s="101" t="s">
        <v>151</v>
      </c>
      <c r="I23" s="101" t="s">
        <v>134</v>
      </c>
      <c r="J23" s="101" t="s">
        <v>69</v>
      </c>
      <c r="K23" s="101" t="s">
        <v>8</v>
      </c>
      <c r="L23" s="101" t="s">
        <v>81</v>
      </c>
      <c r="M23" s="102">
        <v>0.8</v>
      </c>
      <c r="N23" s="102">
        <v>0.2</v>
      </c>
      <c r="O23" s="103">
        <f t="shared" si="5"/>
        <v>16</v>
      </c>
      <c r="P23" s="103">
        <f t="shared" si="4"/>
        <v>12</v>
      </c>
      <c r="Q23" s="102" t="s">
        <v>136</v>
      </c>
      <c r="R23" s="103">
        <v>5</v>
      </c>
      <c r="S23" s="142">
        <v>5</v>
      </c>
      <c r="T23" s="142">
        <v>6</v>
      </c>
      <c r="U23" s="161">
        <v>5</v>
      </c>
    </row>
    <row r="24" spans="1:22" s="49" customFormat="1" ht="54.75" customHeight="1" x14ac:dyDescent="0.25">
      <c r="A24" s="141">
        <f t="shared" si="3"/>
        <v>16</v>
      </c>
      <c r="B24" s="142" t="s">
        <v>6</v>
      </c>
      <c r="C24" s="101" t="s">
        <v>242</v>
      </c>
      <c r="D24" s="142" t="s">
        <v>107</v>
      </c>
      <c r="E24" s="142" t="s">
        <v>98</v>
      </c>
      <c r="F24" s="142" t="s">
        <v>56</v>
      </c>
      <c r="G24" s="142">
        <v>6</v>
      </c>
      <c r="H24" s="101" t="s">
        <v>151</v>
      </c>
      <c r="I24" s="101" t="s">
        <v>134</v>
      </c>
      <c r="J24" s="101" t="s">
        <v>69</v>
      </c>
      <c r="K24" s="101" t="s">
        <v>8</v>
      </c>
      <c r="L24" s="101" t="s">
        <v>81</v>
      </c>
      <c r="M24" s="102">
        <v>0.8</v>
      </c>
      <c r="N24" s="102">
        <v>0.2</v>
      </c>
      <c r="O24" s="103">
        <f t="shared" si="5"/>
        <v>24</v>
      </c>
      <c r="P24" s="103">
        <f t="shared" si="4"/>
        <v>18</v>
      </c>
      <c r="Q24" s="102" t="s">
        <v>136</v>
      </c>
      <c r="R24" s="103">
        <v>5</v>
      </c>
      <c r="S24" s="142">
        <v>5</v>
      </c>
      <c r="T24" s="142">
        <v>6</v>
      </c>
      <c r="U24" s="161">
        <v>5</v>
      </c>
    </row>
    <row r="25" spans="1:22" s="49" customFormat="1" ht="54.75" customHeight="1" x14ac:dyDescent="0.25">
      <c r="A25" s="141">
        <f t="shared" si="3"/>
        <v>17</v>
      </c>
      <c r="B25" s="142" t="s">
        <v>6</v>
      </c>
      <c r="C25" s="101" t="s">
        <v>137</v>
      </c>
      <c r="D25" s="142" t="s">
        <v>107</v>
      </c>
      <c r="E25" s="142" t="s">
        <v>98</v>
      </c>
      <c r="F25" s="142" t="s">
        <v>56</v>
      </c>
      <c r="G25" s="142">
        <v>8</v>
      </c>
      <c r="H25" s="142" t="s">
        <v>151</v>
      </c>
      <c r="I25" s="142" t="s">
        <v>134</v>
      </c>
      <c r="J25" s="142" t="s">
        <v>69</v>
      </c>
      <c r="K25" s="142" t="s">
        <v>8</v>
      </c>
      <c r="L25" s="142" t="s">
        <v>241</v>
      </c>
      <c r="M25" s="142">
        <v>0.8</v>
      </c>
      <c r="N25" s="142">
        <v>0.2</v>
      </c>
      <c r="O25" s="103">
        <f t="shared" si="5"/>
        <v>32</v>
      </c>
      <c r="P25" s="103">
        <f t="shared" si="4"/>
        <v>24</v>
      </c>
      <c r="Q25" s="142" t="s">
        <v>136</v>
      </c>
      <c r="R25" s="142">
        <v>7</v>
      </c>
      <c r="S25" s="142">
        <v>5</v>
      </c>
      <c r="T25" s="142">
        <v>6</v>
      </c>
      <c r="U25" s="162">
        <v>5</v>
      </c>
    </row>
    <row r="26" spans="1:22" s="49" customFormat="1" ht="54.75" customHeight="1" x14ac:dyDescent="0.25">
      <c r="A26" s="141">
        <f t="shared" si="3"/>
        <v>18</v>
      </c>
      <c r="B26" s="142" t="s">
        <v>6</v>
      </c>
      <c r="C26" s="101" t="s">
        <v>138</v>
      </c>
      <c r="D26" s="142" t="s">
        <v>107</v>
      </c>
      <c r="E26" s="142" t="s">
        <v>98</v>
      </c>
      <c r="F26" s="142" t="s">
        <v>56</v>
      </c>
      <c r="G26" s="142">
        <v>5</v>
      </c>
      <c r="H26" s="101" t="s">
        <v>151</v>
      </c>
      <c r="I26" s="101" t="s">
        <v>133</v>
      </c>
      <c r="J26" s="101" t="s">
        <v>69</v>
      </c>
      <c r="K26" s="101" t="s">
        <v>8</v>
      </c>
      <c r="L26" s="101" t="s">
        <v>241</v>
      </c>
      <c r="M26" s="102">
        <v>0.5</v>
      </c>
      <c r="N26" s="102">
        <v>0.5</v>
      </c>
      <c r="O26" s="103">
        <f t="shared" si="5"/>
        <v>20</v>
      </c>
      <c r="P26" s="103">
        <f t="shared" si="4"/>
        <v>15</v>
      </c>
      <c r="Q26" s="102" t="s">
        <v>141</v>
      </c>
      <c r="R26" s="103">
        <v>10</v>
      </c>
      <c r="S26" s="103">
        <v>6</v>
      </c>
      <c r="T26" s="104">
        <v>7</v>
      </c>
      <c r="U26" s="162">
        <v>5</v>
      </c>
    </row>
    <row r="27" spans="1:22" s="49" customFormat="1" ht="54.75" customHeight="1" x14ac:dyDescent="0.25">
      <c r="A27" s="141">
        <f t="shared" si="3"/>
        <v>19</v>
      </c>
      <c r="B27" s="142" t="s">
        <v>6</v>
      </c>
      <c r="C27" s="101" t="s">
        <v>139</v>
      </c>
      <c r="D27" s="142" t="s">
        <v>107</v>
      </c>
      <c r="E27" s="142" t="s">
        <v>140</v>
      </c>
      <c r="F27" s="142" t="s">
        <v>56</v>
      </c>
      <c r="G27" s="142">
        <v>9</v>
      </c>
      <c r="H27" s="142" t="s">
        <v>151</v>
      </c>
      <c r="I27" s="142" t="s">
        <v>133</v>
      </c>
      <c r="J27" s="142" t="s">
        <v>69</v>
      </c>
      <c r="K27" s="142" t="s">
        <v>8</v>
      </c>
      <c r="L27" s="142" t="s">
        <v>241</v>
      </c>
      <c r="M27" s="142">
        <v>0.5</v>
      </c>
      <c r="N27" s="142">
        <v>0.5</v>
      </c>
      <c r="O27" s="103">
        <f t="shared" si="5"/>
        <v>36</v>
      </c>
      <c r="P27" s="103">
        <f t="shared" si="4"/>
        <v>27</v>
      </c>
      <c r="Q27" s="142" t="s">
        <v>141</v>
      </c>
      <c r="R27" s="142">
        <v>10</v>
      </c>
      <c r="S27" s="142">
        <v>6</v>
      </c>
      <c r="T27" s="142">
        <v>7</v>
      </c>
      <c r="U27" s="162">
        <v>5</v>
      </c>
    </row>
    <row r="28" spans="1:22" x14ac:dyDescent="0.25">
      <c r="V28" s="49"/>
    </row>
    <row r="29" spans="1:22" x14ac:dyDescent="0.25">
      <c r="C29" s="147" t="s">
        <v>63</v>
      </c>
      <c r="D29" s="28"/>
      <c r="E29" s="28"/>
      <c r="F29" s="28"/>
      <c r="G29" s="28"/>
      <c r="H29" s="28"/>
      <c r="I29" s="28"/>
      <c r="J29" s="28"/>
    </row>
    <row r="30" spans="1:22" x14ac:dyDescent="0.25">
      <c r="C30" s="147" t="s">
        <v>165</v>
      </c>
      <c r="D30" s="30" t="s">
        <v>153</v>
      </c>
      <c r="E30" s="30"/>
      <c r="F30" s="30"/>
      <c r="G30" s="30"/>
      <c r="H30" s="28"/>
      <c r="I30" s="28"/>
      <c r="J30" s="28"/>
    </row>
    <row r="31" spans="1:22" x14ac:dyDescent="0.25">
      <c r="C31" s="147" t="s">
        <v>64</v>
      </c>
      <c r="D31" s="76" t="s">
        <v>166</v>
      </c>
      <c r="E31" s="28"/>
      <c r="F31" s="28"/>
      <c r="G31" s="28"/>
      <c r="H31" s="28"/>
      <c r="I31" s="28"/>
      <c r="J31" s="28"/>
    </row>
    <row r="32" spans="1:22" x14ac:dyDescent="0.25">
      <c r="D32" s="88" t="s">
        <v>265</v>
      </c>
    </row>
    <row r="33" spans="4:4" x14ac:dyDescent="0.25">
      <c r="D33" s="88" t="s">
        <v>260</v>
      </c>
    </row>
  </sheetData>
  <mergeCells count="9">
    <mergeCell ref="A5:C5"/>
    <mergeCell ref="H5:U5"/>
    <mergeCell ref="A3:C3"/>
    <mergeCell ref="H3:U3"/>
    <mergeCell ref="H1:I1"/>
    <mergeCell ref="J1:N1"/>
    <mergeCell ref="O1:P1"/>
    <mergeCell ref="Q1:Q2"/>
    <mergeCell ref="R1:U1"/>
  </mergeCells>
  <pageMargins left="0.7" right="0.7" top="0.75" bottom="0.75" header="0.3" footer="0.3"/>
  <pageSetup paperSize="3" scale="3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4"/>
  <sheetViews>
    <sheetView tabSelected="1" zoomScale="85" zoomScaleNormal="85" workbookViewId="0">
      <pane ySplit="2" topLeftCell="A5" activePane="bottomLeft" state="frozen"/>
      <selection activeCell="K1" sqref="K1"/>
      <selection pane="bottomLeft" activeCell="C7" sqref="C7"/>
    </sheetView>
  </sheetViews>
  <sheetFormatPr baseColWidth="10" defaultColWidth="9.140625" defaultRowHeight="15.75" x14ac:dyDescent="0.25"/>
  <cols>
    <col min="1" max="1" width="14.85546875" style="5" customWidth="1"/>
    <col min="2" max="2" width="22.28515625" style="5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3" width="20.7109375" style="5" customWidth="1"/>
    <col min="14" max="14" width="13" style="5" customWidth="1"/>
    <col min="15" max="15" width="18.7109375" style="6" bestFit="1" customWidth="1"/>
    <col min="16" max="16" width="17" style="6" customWidth="1"/>
    <col min="17" max="17" width="20.7109375" style="5" customWidth="1"/>
    <col min="18" max="18" width="20.7109375" style="6" customWidth="1"/>
    <col min="19" max="20" width="20.7109375" style="7" customWidth="1"/>
    <col min="21" max="22" width="20.7109375" style="4" customWidth="1"/>
    <col min="23" max="23" width="35.140625" style="4" bestFit="1" customWidth="1"/>
    <col min="24" max="24" width="27.28515625" style="4" bestFit="1" customWidth="1"/>
    <col min="25" max="26" width="21" style="4" customWidth="1"/>
    <col min="27" max="29" width="18.85546875" style="4" customWidth="1"/>
    <col min="30" max="30" width="22.85546875" style="4" bestFit="1" customWidth="1"/>
    <col min="31" max="31" width="18.85546875" style="4" customWidth="1"/>
    <col min="32" max="16384" width="9.140625" style="4"/>
  </cols>
  <sheetData>
    <row r="1" spans="1:31" s="1" customFormat="1" ht="33.6" customHeight="1" x14ac:dyDescent="0.25">
      <c r="A1" s="87"/>
      <c r="B1" s="87"/>
      <c r="C1" s="87"/>
      <c r="D1" s="87"/>
      <c r="E1" s="87"/>
      <c r="F1" s="87"/>
      <c r="G1" s="87" t="s">
        <v>85</v>
      </c>
      <c r="H1" s="205" t="s">
        <v>167</v>
      </c>
      <c r="I1" s="206"/>
      <c r="J1" s="207" t="s">
        <v>168</v>
      </c>
      <c r="K1" s="208"/>
      <c r="L1" s="208"/>
      <c r="M1" s="208"/>
      <c r="N1" s="208"/>
      <c r="O1" s="209" t="s">
        <v>45</v>
      </c>
      <c r="P1" s="209"/>
      <c r="Q1" s="207" t="s">
        <v>154</v>
      </c>
      <c r="R1" s="208" t="s">
        <v>35</v>
      </c>
      <c r="S1" s="208"/>
      <c r="T1" s="211"/>
      <c r="U1" s="212"/>
      <c r="V1" s="203" t="s">
        <v>122</v>
      </c>
      <c r="W1" s="204"/>
      <c r="X1" s="204"/>
      <c r="Y1" s="204"/>
      <c r="Z1" s="204"/>
      <c r="AA1" s="203" t="s">
        <v>194</v>
      </c>
      <c r="AB1" s="204"/>
      <c r="AC1" s="204"/>
      <c r="AD1" s="204"/>
      <c r="AE1" s="204"/>
    </row>
    <row r="2" spans="1:31" s="1" customFormat="1" ht="90" customHeight="1" x14ac:dyDescent="0.25">
      <c r="A2" s="87" t="s">
        <v>0</v>
      </c>
      <c r="B2" s="53" t="s">
        <v>155</v>
      </c>
      <c r="C2" s="87" t="s">
        <v>1</v>
      </c>
      <c r="D2" s="87" t="s">
        <v>103</v>
      </c>
      <c r="E2" s="87" t="s">
        <v>94</v>
      </c>
      <c r="F2" s="53" t="s">
        <v>156</v>
      </c>
      <c r="G2" s="53" t="s">
        <v>157</v>
      </c>
      <c r="H2" s="87" t="s">
        <v>38</v>
      </c>
      <c r="I2" s="87" t="s">
        <v>39</v>
      </c>
      <c r="J2" s="87" t="s">
        <v>16</v>
      </c>
      <c r="K2" s="87" t="s">
        <v>17</v>
      </c>
      <c r="L2" s="87" t="s">
        <v>27</v>
      </c>
      <c r="M2" s="53" t="s">
        <v>216</v>
      </c>
      <c r="N2" s="87" t="s">
        <v>10</v>
      </c>
      <c r="O2" s="50" t="s">
        <v>158</v>
      </c>
      <c r="P2" s="50" t="s">
        <v>159</v>
      </c>
      <c r="Q2" s="210"/>
      <c r="R2" s="2" t="s">
        <v>36</v>
      </c>
      <c r="S2" s="82" t="s">
        <v>203</v>
      </c>
      <c r="T2" s="81" t="s">
        <v>204</v>
      </c>
      <c r="U2" s="3" t="s">
        <v>37</v>
      </c>
      <c r="V2" s="50" t="s">
        <v>113</v>
      </c>
      <c r="W2" s="50" t="s">
        <v>120</v>
      </c>
      <c r="X2" s="52" t="s">
        <v>124</v>
      </c>
      <c r="Y2" s="51" t="s">
        <v>160</v>
      </c>
      <c r="Z2" s="51" t="s">
        <v>115</v>
      </c>
      <c r="AA2" s="51" t="s">
        <v>195</v>
      </c>
      <c r="AB2" s="51" t="s">
        <v>198</v>
      </c>
      <c r="AC2" s="51" t="s">
        <v>199</v>
      </c>
      <c r="AD2" s="51" t="s">
        <v>196</v>
      </c>
      <c r="AE2" s="51" t="s">
        <v>197</v>
      </c>
    </row>
    <row r="3" spans="1:31" ht="54.75" hidden="1" customHeight="1" x14ac:dyDescent="0.25">
      <c r="A3" s="176" t="s">
        <v>70</v>
      </c>
      <c r="B3" s="177"/>
      <c r="C3" s="178"/>
      <c r="D3" s="26"/>
      <c r="E3" s="26"/>
      <c r="F3" s="69"/>
      <c r="G3" s="47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31" ht="54.75" hidden="1" customHeight="1" x14ac:dyDescent="0.2">
      <c r="A4" s="15">
        <v>1</v>
      </c>
      <c r="B4" s="17" t="s">
        <v>55</v>
      </c>
      <c r="C4" s="27" t="s">
        <v>71</v>
      </c>
      <c r="D4" s="17" t="s">
        <v>161</v>
      </c>
      <c r="E4" s="17" t="s">
        <v>95</v>
      </c>
      <c r="F4" s="17" t="s">
        <v>56</v>
      </c>
      <c r="G4" s="17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31" s="8" customFormat="1" ht="54.75" customHeight="1" x14ac:dyDescent="0.25">
      <c r="A5" s="193" t="s">
        <v>60</v>
      </c>
      <c r="B5" s="178"/>
      <c r="C5" s="191"/>
      <c r="D5" s="86"/>
      <c r="E5" s="86"/>
      <c r="F5" s="86"/>
      <c r="G5" s="86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1"/>
      <c r="U5" s="202"/>
    </row>
    <row r="6" spans="1:31" s="8" customFormat="1" ht="54.75" customHeight="1" x14ac:dyDescent="0.25">
      <c r="A6" s="40">
        <v>1</v>
      </c>
      <c r="B6" s="42" t="s">
        <v>75</v>
      </c>
      <c r="C6" s="9" t="s">
        <v>9</v>
      </c>
      <c r="D6" s="42" t="s">
        <v>106</v>
      </c>
      <c r="E6" s="42" t="s">
        <v>96</v>
      </c>
      <c r="F6" s="41" t="s">
        <v>56</v>
      </c>
      <c r="G6" s="42">
        <v>2</v>
      </c>
      <c r="H6" s="36" t="s">
        <v>3</v>
      </c>
      <c r="I6" s="36" t="s">
        <v>144</v>
      </c>
      <c r="J6" s="11" t="s">
        <v>21</v>
      </c>
      <c r="K6" s="11" t="s">
        <v>23</v>
      </c>
      <c r="L6" s="36" t="s">
        <v>241</v>
      </c>
      <c r="M6" s="12">
        <v>0.9</v>
      </c>
      <c r="N6" s="12">
        <v>0.1</v>
      </c>
      <c r="O6" s="20">
        <f>(G6*4)+2</f>
        <v>10</v>
      </c>
      <c r="P6" s="20">
        <f>(G6*4)</f>
        <v>8</v>
      </c>
      <c r="Q6" s="12" t="s">
        <v>33</v>
      </c>
      <c r="R6" s="13">
        <v>8</v>
      </c>
      <c r="S6" s="13">
        <v>4</v>
      </c>
      <c r="T6" s="77">
        <v>6</v>
      </c>
      <c r="U6" s="14" t="s">
        <v>42</v>
      </c>
    </row>
    <row r="7" spans="1:31" ht="63" x14ac:dyDescent="0.2">
      <c r="A7" s="40">
        <v>2</v>
      </c>
      <c r="B7" s="115" t="s">
        <v>146</v>
      </c>
      <c r="C7" s="27" t="s">
        <v>280</v>
      </c>
      <c r="D7" s="115" t="s">
        <v>106</v>
      </c>
      <c r="E7" s="115" t="s">
        <v>96</v>
      </c>
      <c r="F7" s="115" t="s">
        <v>76</v>
      </c>
      <c r="G7" s="115">
        <v>2</v>
      </c>
      <c r="H7" s="115" t="s">
        <v>144</v>
      </c>
      <c r="I7" s="115" t="s">
        <v>281</v>
      </c>
      <c r="J7" s="115" t="s">
        <v>282</v>
      </c>
      <c r="K7" s="115" t="s">
        <v>270</v>
      </c>
      <c r="L7" s="115" t="s">
        <v>283</v>
      </c>
      <c r="M7" s="171">
        <v>0.9</v>
      </c>
      <c r="N7" s="171">
        <v>0.1</v>
      </c>
      <c r="O7" s="103">
        <v>10</v>
      </c>
      <c r="P7" s="172" t="s">
        <v>259</v>
      </c>
      <c r="Q7" s="115" t="s">
        <v>32</v>
      </c>
      <c r="R7" s="115">
        <v>5</v>
      </c>
      <c r="S7" s="115">
        <v>8</v>
      </c>
      <c r="T7" s="115">
        <v>4</v>
      </c>
      <c r="U7" s="115">
        <v>3.5</v>
      </c>
    </row>
    <row r="8" spans="1:31" s="229" customFormat="1" x14ac:dyDescent="0.2">
      <c r="A8" s="223"/>
      <c r="B8" s="224"/>
      <c r="C8" s="225"/>
      <c r="D8" s="224"/>
      <c r="E8" s="224"/>
      <c r="F8" s="224"/>
      <c r="G8" s="224"/>
      <c r="H8" s="224"/>
      <c r="I8" s="224"/>
      <c r="J8" s="224"/>
      <c r="K8" s="224"/>
      <c r="L8" s="224"/>
      <c r="M8" s="226"/>
      <c r="N8" s="226"/>
      <c r="O8" s="227"/>
      <c r="P8" s="228"/>
      <c r="Q8" s="224"/>
      <c r="R8" s="224"/>
      <c r="S8" s="224"/>
      <c r="T8" s="224"/>
      <c r="U8" s="224"/>
    </row>
    <row r="10" spans="1:31" x14ac:dyDescent="0.25">
      <c r="C10" s="28" t="s">
        <v>63</v>
      </c>
      <c r="D10" s="28"/>
      <c r="E10" s="28"/>
      <c r="F10" s="28"/>
      <c r="G10" s="28"/>
      <c r="H10" s="29"/>
      <c r="I10" s="29"/>
      <c r="J10" s="29"/>
    </row>
    <row r="11" spans="1:31" x14ac:dyDescent="0.25">
      <c r="C11" s="28" t="s">
        <v>165</v>
      </c>
      <c r="D11" s="30" t="s">
        <v>153</v>
      </c>
      <c r="E11" s="30"/>
      <c r="F11" s="30"/>
      <c r="G11" s="30"/>
      <c r="H11" s="29"/>
      <c r="I11" s="29"/>
      <c r="J11" s="29"/>
    </row>
    <row r="12" spans="1:31" x14ac:dyDescent="0.25">
      <c r="C12" s="28" t="s">
        <v>64</v>
      </c>
      <c r="D12" s="76" t="s">
        <v>166</v>
      </c>
      <c r="E12" s="28"/>
      <c r="F12" s="28"/>
      <c r="G12" s="28"/>
      <c r="H12" s="29"/>
      <c r="I12" s="29"/>
      <c r="J12" s="29"/>
    </row>
    <row r="13" spans="1:31" x14ac:dyDescent="0.25">
      <c r="D13" s="88" t="s">
        <v>265</v>
      </c>
    </row>
    <row r="14" spans="1:31" x14ac:dyDescent="0.25">
      <c r="D14" s="88" t="s">
        <v>260</v>
      </c>
    </row>
  </sheetData>
  <mergeCells count="11">
    <mergeCell ref="A5:C5"/>
    <mergeCell ref="H5:U5"/>
    <mergeCell ref="AA1:AE1"/>
    <mergeCell ref="A3:C3"/>
    <mergeCell ref="H3:U3"/>
    <mergeCell ref="H1:I1"/>
    <mergeCell ref="J1:N1"/>
    <mergeCell ref="O1:P1"/>
    <mergeCell ref="Q1:Q2"/>
    <mergeCell ref="R1:U1"/>
    <mergeCell ref="V1:Z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4"/>
  <sheetViews>
    <sheetView zoomScale="77" zoomScaleNormal="77" workbookViewId="0">
      <pane ySplit="2" topLeftCell="A5" activePane="bottomLeft" state="frozen"/>
      <selection activeCell="K1" sqref="K1"/>
      <selection pane="bottomLeft" activeCell="D14" sqref="D13:D14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3" width="20.7109375" style="16" customWidth="1"/>
    <col min="14" max="14" width="13" style="16" customWidth="1"/>
    <col min="15" max="15" width="18.7109375" style="124" bestFit="1" customWidth="1"/>
    <col min="16" max="16" width="17" style="124" customWidth="1"/>
    <col min="17" max="17" width="20.7109375" style="16" customWidth="1"/>
    <col min="18" max="18" width="20.7109375" style="124" customWidth="1"/>
    <col min="19" max="20" width="20.7109375" style="125" customWidth="1"/>
    <col min="21" max="22" width="20.7109375" style="8" customWidth="1"/>
    <col min="23" max="23" width="35.140625" style="8" bestFit="1" customWidth="1"/>
    <col min="24" max="24" width="27.28515625" style="8" bestFit="1" customWidth="1"/>
    <col min="25" max="26" width="21" style="8" customWidth="1"/>
    <col min="27" max="29" width="18.85546875" style="8" customWidth="1"/>
    <col min="30" max="30" width="22.85546875" style="8" bestFit="1" customWidth="1"/>
    <col min="31" max="31" width="18.85546875" style="8" customWidth="1"/>
    <col min="32" max="16384" width="9.140625" style="8"/>
  </cols>
  <sheetData>
    <row r="1" spans="1:31" s="106" customFormat="1" ht="33.6" customHeight="1" x14ac:dyDescent="0.25">
      <c r="A1" s="105"/>
      <c r="B1" s="105"/>
      <c r="C1" s="105"/>
      <c r="D1" s="105"/>
      <c r="E1" s="105"/>
      <c r="F1" s="105"/>
      <c r="G1" s="105" t="s">
        <v>85</v>
      </c>
      <c r="H1" s="181" t="s">
        <v>167</v>
      </c>
      <c r="I1" s="182"/>
      <c r="J1" s="183" t="s">
        <v>168</v>
      </c>
      <c r="K1" s="183"/>
      <c r="L1" s="183"/>
      <c r="M1" s="183"/>
      <c r="N1" s="183"/>
      <c r="O1" s="184" t="s">
        <v>45</v>
      </c>
      <c r="P1" s="184"/>
      <c r="Q1" s="183" t="s">
        <v>154</v>
      </c>
      <c r="R1" s="183" t="s">
        <v>35</v>
      </c>
      <c r="S1" s="183"/>
      <c r="T1" s="181"/>
      <c r="U1" s="187"/>
      <c r="V1" s="194" t="s">
        <v>122</v>
      </c>
      <c r="W1" s="195"/>
      <c r="X1" s="195"/>
      <c r="Y1" s="195"/>
      <c r="Z1" s="195"/>
      <c r="AA1" s="194" t="s">
        <v>194</v>
      </c>
      <c r="AB1" s="195"/>
      <c r="AC1" s="195"/>
      <c r="AD1" s="195"/>
      <c r="AE1" s="195"/>
    </row>
    <row r="2" spans="1:31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05" t="s">
        <v>38</v>
      </c>
      <c r="I2" s="105" t="s">
        <v>39</v>
      </c>
      <c r="J2" s="105" t="s">
        <v>16</v>
      </c>
      <c r="K2" s="105" t="s">
        <v>17</v>
      </c>
      <c r="L2" s="105" t="s">
        <v>27</v>
      </c>
      <c r="M2" s="105" t="s">
        <v>216</v>
      </c>
      <c r="N2" s="105" t="s">
        <v>10</v>
      </c>
      <c r="O2" s="107" t="s">
        <v>158</v>
      </c>
      <c r="P2" s="107" t="s">
        <v>159</v>
      </c>
      <c r="Q2" s="199"/>
      <c r="R2" s="107" t="s">
        <v>36</v>
      </c>
      <c r="S2" s="108" t="s">
        <v>203</v>
      </c>
      <c r="T2" s="109" t="s">
        <v>204</v>
      </c>
      <c r="U2" s="110" t="s">
        <v>37</v>
      </c>
      <c r="V2" s="107" t="s">
        <v>113</v>
      </c>
      <c r="W2" s="107" t="s">
        <v>120</v>
      </c>
      <c r="X2" s="111" t="s">
        <v>124</v>
      </c>
      <c r="Y2" s="110" t="s">
        <v>160</v>
      </c>
      <c r="Z2" s="110" t="s">
        <v>115</v>
      </c>
      <c r="AA2" s="110" t="s">
        <v>195</v>
      </c>
      <c r="AB2" s="110" t="s">
        <v>198</v>
      </c>
      <c r="AC2" s="110" t="s">
        <v>199</v>
      </c>
      <c r="AD2" s="110" t="s">
        <v>196</v>
      </c>
      <c r="AE2" s="110" t="s">
        <v>197</v>
      </c>
    </row>
    <row r="3" spans="1:31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31" ht="54.75" hidden="1" customHeight="1" x14ac:dyDescent="0.25">
      <c r="A4" s="113">
        <v>1</v>
      </c>
      <c r="B4" s="114" t="s">
        <v>55</v>
      </c>
      <c r="C4" s="27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31" ht="54.75" customHeight="1" x14ac:dyDescent="0.25">
      <c r="A5" s="193" t="s">
        <v>61</v>
      </c>
      <c r="B5" s="178"/>
      <c r="C5" s="191"/>
      <c r="D5" s="84"/>
      <c r="E5" s="84"/>
      <c r="F5" s="84"/>
      <c r="G5" s="84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79"/>
      <c r="U5" s="192"/>
    </row>
    <row r="6" spans="1:31" ht="54.75" customHeight="1" x14ac:dyDescent="0.25">
      <c r="A6" s="114">
        <v>1</v>
      </c>
      <c r="B6" s="142" t="s">
        <v>7</v>
      </c>
      <c r="C6" s="27" t="s">
        <v>130</v>
      </c>
      <c r="D6" s="142" t="s">
        <v>110</v>
      </c>
      <c r="E6" s="142" t="s">
        <v>101</v>
      </c>
      <c r="F6" s="142" t="s">
        <v>56</v>
      </c>
      <c r="G6" s="142">
        <v>3</v>
      </c>
      <c r="H6" s="142" t="s">
        <v>77</v>
      </c>
      <c r="I6" s="142" t="s">
        <v>46</v>
      </c>
      <c r="J6" s="142" t="s">
        <v>8</v>
      </c>
      <c r="K6" s="142" t="s">
        <v>8</v>
      </c>
      <c r="L6" s="142" t="s">
        <v>8</v>
      </c>
      <c r="M6" s="142" t="s">
        <v>15</v>
      </c>
      <c r="N6" s="142" t="s">
        <v>15</v>
      </c>
      <c r="O6" s="103">
        <f>(G6*4)+2</f>
        <v>14</v>
      </c>
      <c r="P6" s="103">
        <f>(G6*4)</f>
        <v>12</v>
      </c>
      <c r="Q6" s="145">
        <v>0.6</v>
      </c>
      <c r="R6" s="142">
        <v>10</v>
      </c>
      <c r="S6" s="164" t="s">
        <v>247</v>
      </c>
      <c r="T6" s="142" t="s">
        <v>248</v>
      </c>
      <c r="U6" s="161">
        <v>5</v>
      </c>
    </row>
    <row r="7" spans="1:31" ht="54.75" customHeight="1" x14ac:dyDescent="0.25">
      <c r="A7" s="117">
        <v>2</v>
      </c>
      <c r="B7" s="117" t="s">
        <v>7</v>
      </c>
      <c r="C7" s="27" t="s">
        <v>131</v>
      </c>
      <c r="D7" s="117" t="s">
        <v>110</v>
      </c>
      <c r="E7" s="117" t="s">
        <v>101</v>
      </c>
      <c r="F7" s="117" t="s">
        <v>56</v>
      </c>
      <c r="G7" s="117">
        <v>6</v>
      </c>
      <c r="H7" s="22" t="s">
        <v>77</v>
      </c>
      <c r="I7" s="22" t="s">
        <v>46</v>
      </c>
      <c r="J7" s="22" t="s">
        <v>8</v>
      </c>
      <c r="K7" s="22" t="s">
        <v>8</v>
      </c>
      <c r="L7" s="22" t="s">
        <v>8</v>
      </c>
      <c r="M7" s="23" t="s">
        <v>15</v>
      </c>
      <c r="N7" s="23" t="s">
        <v>15</v>
      </c>
      <c r="O7" s="24">
        <f t="shared" ref="O7:O8" si="0">(G7*4)+2</f>
        <v>26</v>
      </c>
      <c r="P7" s="24">
        <f t="shared" ref="P7:P8" si="1">(G7*4)</f>
        <v>24</v>
      </c>
      <c r="Q7" s="23">
        <v>0.6</v>
      </c>
      <c r="R7" s="24">
        <v>15</v>
      </c>
      <c r="S7" s="165" t="s">
        <v>247</v>
      </c>
      <c r="T7" s="24" t="s">
        <v>248</v>
      </c>
      <c r="U7" s="166">
        <v>5</v>
      </c>
    </row>
    <row r="8" spans="1:31" s="49" customFormat="1" ht="54.75" customHeight="1" x14ac:dyDescent="0.25">
      <c r="A8" s="114">
        <v>3</v>
      </c>
      <c r="B8" s="114" t="s">
        <v>6</v>
      </c>
      <c r="C8" s="27" t="s">
        <v>246</v>
      </c>
      <c r="D8" s="114" t="s">
        <v>107</v>
      </c>
      <c r="E8" s="114" t="s">
        <v>140</v>
      </c>
      <c r="F8" s="114" t="s">
        <v>56</v>
      </c>
      <c r="G8" s="114">
        <v>8</v>
      </c>
      <c r="H8" s="114" t="s">
        <v>151</v>
      </c>
      <c r="I8" s="114" t="s">
        <v>133</v>
      </c>
      <c r="J8" s="114" t="s">
        <v>69</v>
      </c>
      <c r="K8" s="114" t="s">
        <v>8</v>
      </c>
      <c r="L8" s="114" t="s">
        <v>135</v>
      </c>
      <c r="M8" s="114">
        <v>0.5</v>
      </c>
      <c r="N8" s="114">
        <v>0.5</v>
      </c>
      <c r="O8" s="103">
        <f t="shared" si="0"/>
        <v>34</v>
      </c>
      <c r="P8" s="103">
        <f t="shared" si="1"/>
        <v>32</v>
      </c>
      <c r="Q8" s="114" t="s">
        <v>141</v>
      </c>
      <c r="R8" s="114">
        <v>20</v>
      </c>
      <c r="S8" s="164" t="s">
        <v>247</v>
      </c>
      <c r="T8" s="142" t="s">
        <v>248</v>
      </c>
      <c r="U8" s="161">
        <v>5</v>
      </c>
    </row>
    <row r="10" spans="1:31" x14ac:dyDescent="0.25">
      <c r="C10" s="28" t="s">
        <v>63</v>
      </c>
      <c r="D10" s="28"/>
      <c r="E10" s="28"/>
      <c r="F10" s="28"/>
      <c r="G10" s="28"/>
      <c r="H10" s="28"/>
      <c r="I10" s="28"/>
      <c r="J10" s="28"/>
    </row>
    <row r="11" spans="1:31" x14ac:dyDescent="0.25">
      <c r="C11" s="28" t="s">
        <v>165</v>
      </c>
      <c r="D11" s="30" t="s">
        <v>153</v>
      </c>
      <c r="E11" s="30"/>
      <c r="F11" s="30"/>
      <c r="G11" s="30"/>
      <c r="H11" s="28"/>
      <c r="I11" s="28"/>
      <c r="J11" s="28"/>
    </row>
    <row r="12" spans="1:31" x14ac:dyDescent="0.25">
      <c r="C12" s="28" t="s">
        <v>64</v>
      </c>
      <c r="D12" s="76" t="s">
        <v>166</v>
      </c>
      <c r="E12" s="28"/>
      <c r="F12" s="28"/>
      <c r="G12" s="28"/>
      <c r="H12" s="28"/>
      <c r="I12" s="28"/>
      <c r="J12" s="28"/>
    </row>
    <row r="13" spans="1:31" x14ac:dyDescent="0.25">
      <c r="D13" s="88" t="s">
        <v>265</v>
      </c>
    </row>
    <row r="14" spans="1:31" x14ac:dyDescent="0.25">
      <c r="D14" s="88" t="s">
        <v>260</v>
      </c>
    </row>
  </sheetData>
  <mergeCells count="11">
    <mergeCell ref="A5:C5"/>
    <mergeCell ref="H5:U5"/>
    <mergeCell ref="AA1:AE1"/>
    <mergeCell ref="A3:C3"/>
    <mergeCell ref="H3:U3"/>
    <mergeCell ref="H1:I1"/>
    <mergeCell ref="J1:N1"/>
    <mergeCell ref="O1:P1"/>
    <mergeCell ref="Q1:Q2"/>
    <mergeCell ref="R1:U1"/>
    <mergeCell ref="V1:Z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1"/>
  <sheetViews>
    <sheetView view="pageBreakPreview" zoomScale="85" zoomScaleNormal="85" zoomScaleSheetLayoutView="85" workbookViewId="0">
      <pane ySplit="2" topLeftCell="A10" activePane="bottomLeft" state="frozen"/>
      <selection activeCell="K1" sqref="K1"/>
      <selection pane="bottomLeft" activeCell="A16" sqref="A16:XFD16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0" width="20.7109375" style="150" customWidth="1"/>
    <col min="11" max="13" width="20.7109375" style="16" customWidth="1"/>
    <col min="14" max="14" width="13" style="16" customWidth="1"/>
    <col min="15" max="15" width="18.7109375" style="128" bestFit="1" customWidth="1"/>
    <col min="16" max="16" width="17" style="128" customWidth="1"/>
    <col min="17" max="17" width="20.7109375" style="16" customWidth="1"/>
    <col min="18" max="18" width="20.7109375" style="124" customWidth="1"/>
    <col min="19" max="20" width="20.7109375" style="125" customWidth="1"/>
    <col min="21" max="21" width="20.7109375" style="8" customWidth="1"/>
    <col min="22" max="16384" width="9.140625" style="8"/>
  </cols>
  <sheetData>
    <row r="1" spans="1:21" s="106" customFormat="1" ht="33.6" customHeight="1" x14ac:dyDescent="0.25">
      <c r="A1" s="105"/>
      <c r="B1" s="105"/>
      <c r="C1" s="105"/>
      <c r="D1" s="105"/>
      <c r="E1" s="105"/>
      <c r="F1" s="105"/>
      <c r="G1" s="105" t="s">
        <v>85</v>
      </c>
      <c r="H1" s="213" t="s">
        <v>167</v>
      </c>
      <c r="I1" s="214"/>
      <c r="J1" s="185" t="s">
        <v>168</v>
      </c>
      <c r="K1" s="185"/>
      <c r="L1" s="185"/>
      <c r="M1" s="185"/>
      <c r="N1" s="185"/>
      <c r="O1" s="215" t="s">
        <v>45</v>
      </c>
      <c r="P1" s="215"/>
      <c r="Q1" s="183" t="s">
        <v>154</v>
      </c>
      <c r="R1" s="183" t="s">
        <v>35</v>
      </c>
      <c r="S1" s="183"/>
      <c r="T1" s="181"/>
      <c r="U1" s="187"/>
    </row>
    <row r="2" spans="1:21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68" t="s">
        <v>38</v>
      </c>
      <c r="I2" s="168" t="s">
        <v>39</v>
      </c>
      <c r="J2" s="168" t="s">
        <v>16</v>
      </c>
      <c r="K2" s="168" t="s">
        <v>17</v>
      </c>
      <c r="L2" s="168" t="s">
        <v>27</v>
      </c>
      <c r="M2" s="168" t="s">
        <v>216</v>
      </c>
      <c r="N2" s="168" t="s">
        <v>10</v>
      </c>
      <c r="O2" s="154" t="s">
        <v>158</v>
      </c>
      <c r="P2" s="154" t="s">
        <v>159</v>
      </c>
      <c r="Q2" s="199"/>
      <c r="R2" s="107" t="s">
        <v>36</v>
      </c>
      <c r="S2" s="108" t="s">
        <v>203</v>
      </c>
      <c r="T2" s="109" t="s">
        <v>204</v>
      </c>
      <c r="U2" s="110" t="s">
        <v>37</v>
      </c>
    </row>
    <row r="3" spans="1:21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21" ht="54.75" hidden="1" customHeight="1" x14ac:dyDescent="0.25">
      <c r="A4" s="113">
        <v>1</v>
      </c>
      <c r="B4" s="114" t="s">
        <v>55</v>
      </c>
      <c r="C4" s="27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91" t="s">
        <v>144</v>
      </c>
      <c r="I4" s="91" t="s">
        <v>72</v>
      </c>
      <c r="J4" s="91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90">
        <v>10</v>
      </c>
      <c r="P4" s="9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21" ht="54.75" customHeight="1" x14ac:dyDescent="0.25">
      <c r="A5" s="193" t="s">
        <v>59</v>
      </c>
      <c r="B5" s="178"/>
      <c r="C5" s="191"/>
      <c r="D5" s="84"/>
      <c r="E5" s="84"/>
      <c r="F5" s="84"/>
      <c r="G5" s="84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79"/>
      <c r="U5" s="192"/>
    </row>
    <row r="6" spans="1:21" ht="54.75" customHeight="1" x14ac:dyDescent="0.25">
      <c r="A6" s="116">
        <v>1</v>
      </c>
      <c r="B6" s="119" t="s">
        <v>75</v>
      </c>
      <c r="C6" s="27" t="s">
        <v>5</v>
      </c>
      <c r="D6" s="117" t="s">
        <v>106</v>
      </c>
      <c r="E6" s="117" t="s">
        <v>96</v>
      </c>
      <c r="F6" s="117" t="s">
        <v>56</v>
      </c>
      <c r="G6" s="117">
        <v>2</v>
      </c>
      <c r="H6" s="22" t="s">
        <v>144</v>
      </c>
      <c r="I6" s="22" t="s">
        <v>4</v>
      </c>
      <c r="J6" s="22" t="s">
        <v>19</v>
      </c>
      <c r="K6" s="22" t="s">
        <v>23</v>
      </c>
      <c r="L6" s="22" t="s">
        <v>252</v>
      </c>
      <c r="M6" s="23">
        <v>0.8</v>
      </c>
      <c r="N6" s="23">
        <v>0.2</v>
      </c>
      <c r="O6" s="24">
        <f>(G6*4)+4</f>
        <v>12</v>
      </c>
      <c r="P6" s="24">
        <f>(G6*4)+2</f>
        <v>10</v>
      </c>
      <c r="Q6" s="23" t="s">
        <v>41</v>
      </c>
      <c r="R6" s="24">
        <v>8</v>
      </c>
      <c r="S6" s="24">
        <v>9</v>
      </c>
      <c r="T6" s="72">
        <v>12</v>
      </c>
      <c r="U6" s="54" t="s">
        <v>42</v>
      </c>
    </row>
    <row r="7" spans="1:21" s="49" customFormat="1" ht="54.75" customHeight="1" x14ac:dyDescent="0.25">
      <c r="A7" s="55">
        <v>2</v>
      </c>
      <c r="B7" s="117" t="s">
        <v>75</v>
      </c>
      <c r="C7" s="153" t="s">
        <v>256</v>
      </c>
      <c r="D7" s="117" t="s">
        <v>106</v>
      </c>
      <c r="E7" s="117" t="s">
        <v>96</v>
      </c>
      <c r="F7" s="117" t="s">
        <v>56</v>
      </c>
      <c r="G7" s="117">
        <v>2</v>
      </c>
      <c r="H7" s="22" t="s">
        <v>144</v>
      </c>
      <c r="I7" s="22" t="s">
        <v>4</v>
      </c>
      <c r="J7" s="22" t="s">
        <v>19</v>
      </c>
      <c r="K7" s="22" t="s">
        <v>23</v>
      </c>
      <c r="L7" s="22" t="s">
        <v>252</v>
      </c>
      <c r="M7" s="23">
        <v>0.8</v>
      </c>
      <c r="N7" s="23">
        <v>0.2</v>
      </c>
      <c r="O7" s="24">
        <f>(G7*4)+4</f>
        <v>12</v>
      </c>
      <c r="P7" s="24">
        <f>(G7*4)+2</f>
        <v>10</v>
      </c>
      <c r="Q7" s="23" t="s">
        <v>41</v>
      </c>
      <c r="R7" s="24">
        <v>5</v>
      </c>
      <c r="S7" s="24">
        <v>3</v>
      </c>
      <c r="T7" s="72">
        <v>8</v>
      </c>
      <c r="U7" s="54" t="s">
        <v>42</v>
      </c>
    </row>
    <row r="8" spans="1:21" ht="54.75" customHeight="1" x14ac:dyDescent="0.25">
      <c r="A8" s="73">
        <v>3</v>
      </c>
      <c r="B8" s="120" t="s">
        <v>146</v>
      </c>
      <c r="C8" s="27" t="s">
        <v>2</v>
      </c>
      <c r="D8" s="114" t="s">
        <v>106</v>
      </c>
      <c r="E8" s="114" t="s">
        <v>96</v>
      </c>
      <c r="F8" s="114" t="s">
        <v>56</v>
      </c>
      <c r="G8" s="114">
        <v>2</v>
      </c>
      <c r="H8" s="22" t="s">
        <v>249</v>
      </c>
      <c r="I8" s="18" t="s">
        <v>3</v>
      </c>
      <c r="J8" s="18" t="s">
        <v>18</v>
      </c>
      <c r="K8" s="18" t="s">
        <v>23</v>
      </c>
      <c r="L8" s="18" t="s">
        <v>252</v>
      </c>
      <c r="M8" s="19">
        <v>0.9</v>
      </c>
      <c r="N8" s="19">
        <v>0.1</v>
      </c>
      <c r="O8" s="103">
        <f t="shared" ref="O8:O14" si="0">(G8*4)+4</f>
        <v>12</v>
      </c>
      <c r="P8" s="103">
        <f t="shared" ref="P8:P14" si="1">(G8*4)+2</f>
        <v>10</v>
      </c>
      <c r="Q8" s="19" t="s">
        <v>31</v>
      </c>
      <c r="R8" s="20">
        <v>8</v>
      </c>
      <c r="S8" s="20">
        <v>6</v>
      </c>
      <c r="T8" s="70">
        <v>10</v>
      </c>
      <c r="U8" s="25" t="s">
        <v>42</v>
      </c>
    </row>
    <row r="9" spans="1:21" s="10" customFormat="1" ht="54.75" customHeight="1" x14ac:dyDescent="0.25">
      <c r="A9" s="116">
        <f t="shared" ref="A9:A14" si="2">A8+1</f>
        <v>4</v>
      </c>
      <c r="B9" s="119" t="s">
        <v>6</v>
      </c>
      <c r="C9" s="27" t="s">
        <v>28</v>
      </c>
      <c r="D9" s="117" t="s">
        <v>106</v>
      </c>
      <c r="E9" s="117" t="s">
        <v>96</v>
      </c>
      <c r="F9" s="117" t="s">
        <v>56</v>
      </c>
      <c r="G9" s="117">
        <v>2</v>
      </c>
      <c r="H9" s="22" t="s">
        <v>144</v>
      </c>
      <c r="I9" s="22" t="s">
        <v>3</v>
      </c>
      <c r="J9" s="22" t="s">
        <v>24</v>
      </c>
      <c r="K9" s="22" t="s">
        <v>26</v>
      </c>
      <c r="L9" s="167" t="s">
        <v>253</v>
      </c>
      <c r="M9" s="23">
        <v>0.8</v>
      </c>
      <c r="N9" s="23">
        <v>0.2</v>
      </c>
      <c r="O9" s="24">
        <f t="shared" si="0"/>
        <v>12</v>
      </c>
      <c r="P9" s="24">
        <f t="shared" si="1"/>
        <v>10</v>
      </c>
      <c r="Q9" s="23" t="s">
        <v>33</v>
      </c>
      <c r="R9" s="24">
        <v>8</v>
      </c>
      <c r="S9" s="24">
        <v>6</v>
      </c>
      <c r="T9" s="72">
        <v>12</v>
      </c>
      <c r="U9" s="54" t="s">
        <v>42</v>
      </c>
    </row>
    <row r="10" spans="1:21" ht="54.75" customHeight="1" x14ac:dyDescent="0.25">
      <c r="A10" s="73">
        <f t="shared" si="2"/>
        <v>5</v>
      </c>
      <c r="B10" s="120" t="s">
        <v>147</v>
      </c>
      <c r="C10" s="27" t="s">
        <v>13</v>
      </c>
      <c r="D10" s="114" t="s">
        <v>106</v>
      </c>
      <c r="E10" s="114" t="s">
        <v>96</v>
      </c>
      <c r="F10" s="114" t="s">
        <v>56</v>
      </c>
      <c r="G10" s="114">
        <v>2</v>
      </c>
      <c r="H10" s="22" t="s">
        <v>249</v>
      </c>
      <c r="I10" s="18" t="s">
        <v>4</v>
      </c>
      <c r="J10" s="18" t="s">
        <v>20</v>
      </c>
      <c r="K10" s="18" t="s">
        <v>23</v>
      </c>
      <c r="L10" s="18" t="s">
        <v>253</v>
      </c>
      <c r="M10" s="19">
        <v>0.7</v>
      </c>
      <c r="N10" s="19">
        <v>0.3</v>
      </c>
      <c r="O10" s="103">
        <f t="shared" si="0"/>
        <v>12</v>
      </c>
      <c r="P10" s="103">
        <f t="shared" si="1"/>
        <v>10</v>
      </c>
      <c r="Q10" s="19" t="s">
        <v>33</v>
      </c>
      <c r="R10" s="20">
        <v>8</v>
      </c>
      <c r="S10" s="20">
        <v>9</v>
      </c>
      <c r="T10" s="70">
        <v>12</v>
      </c>
      <c r="U10" s="25" t="s">
        <v>42</v>
      </c>
    </row>
    <row r="11" spans="1:21" ht="54.75" customHeight="1" x14ac:dyDescent="0.25">
      <c r="A11" s="116">
        <f t="shared" si="2"/>
        <v>6</v>
      </c>
      <c r="B11" s="119" t="s">
        <v>6</v>
      </c>
      <c r="C11" s="27" t="s">
        <v>29</v>
      </c>
      <c r="D11" s="117" t="s">
        <v>106</v>
      </c>
      <c r="E11" s="117" t="s">
        <v>96</v>
      </c>
      <c r="F11" s="117" t="s">
        <v>56</v>
      </c>
      <c r="G11" s="117">
        <v>2</v>
      </c>
      <c r="H11" s="22" t="s">
        <v>231</v>
      </c>
      <c r="I11" s="22" t="s">
        <v>3</v>
      </c>
      <c r="J11" s="22" t="s">
        <v>24</v>
      </c>
      <c r="K11" s="22" t="s">
        <v>26</v>
      </c>
      <c r="L11" s="22" t="s">
        <v>240</v>
      </c>
      <c r="M11" s="23">
        <v>0.9</v>
      </c>
      <c r="N11" s="23">
        <v>0.1</v>
      </c>
      <c r="O11" s="24">
        <f t="shared" si="0"/>
        <v>12</v>
      </c>
      <c r="P11" s="24">
        <f t="shared" si="1"/>
        <v>10</v>
      </c>
      <c r="Q11" s="23" t="s">
        <v>32</v>
      </c>
      <c r="R11" s="24">
        <v>7</v>
      </c>
      <c r="S11" s="24">
        <v>6</v>
      </c>
      <c r="T11" s="72">
        <v>12</v>
      </c>
      <c r="U11" s="54" t="s">
        <v>42</v>
      </c>
    </row>
    <row r="12" spans="1:21" ht="54.75" customHeight="1" x14ac:dyDescent="0.25">
      <c r="A12" s="73">
        <f t="shared" si="2"/>
        <v>7</v>
      </c>
      <c r="B12" s="120" t="s">
        <v>75</v>
      </c>
      <c r="C12" s="27" t="s">
        <v>14</v>
      </c>
      <c r="D12" s="115" t="s">
        <v>106</v>
      </c>
      <c r="E12" s="115" t="s">
        <v>96</v>
      </c>
      <c r="F12" s="115" t="s">
        <v>56</v>
      </c>
      <c r="G12" s="115">
        <v>2</v>
      </c>
      <c r="H12" s="22" t="s">
        <v>231</v>
      </c>
      <c r="I12" s="18" t="s">
        <v>3</v>
      </c>
      <c r="J12" s="18" t="s">
        <v>21</v>
      </c>
      <c r="K12" s="18" t="s">
        <v>23</v>
      </c>
      <c r="L12" s="18" t="s">
        <v>240</v>
      </c>
      <c r="M12" s="19">
        <v>0.9</v>
      </c>
      <c r="N12" s="19">
        <v>0.1</v>
      </c>
      <c r="O12" s="103">
        <f t="shared" si="0"/>
        <v>12</v>
      </c>
      <c r="P12" s="103">
        <f t="shared" si="1"/>
        <v>10</v>
      </c>
      <c r="Q12" s="19" t="s">
        <v>33</v>
      </c>
      <c r="R12" s="20">
        <v>8</v>
      </c>
      <c r="S12" s="20">
        <v>6</v>
      </c>
      <c r="T12" s="70">
        <v>10</v>
      </c>
      <c r="U12" s="25" t="s">
        <v>42</v>
      </c>
    </row>
    <row r="13" spans="1:21" ht="54.75" customHeight="1" x14ac:dyDescent="0.25">
      <c r="A13" s="116">
        <f t="shared" si="2"/>
        <v>8</v>
      </c>
      <c r="B13" s="119" t="s">
        <v>55</v>
      </c>
      <c r="C13" s="27" t="s">
        <v>11</v>
      </c>
      <c r="D13" s="117" t="s">
        <v>106</v>
      </c>
      <c r="E13" s="117" t="s">
        <v>96</v>
      </c>
      <c r="F13" s="117" t="s">
        <v>56</v>
      </c>
      <c r="G13" s="117">
        <v>2</v>
      </c>
      <c r="H13" s="22" t="s">
        <v>144</v>
      </c>
      <c r="I13" s="22" t="s">
        <v>4</v>
      </c>
      <c r="J13" s="22" t="s">
        <v>19</v>
      </c>
      <c r="K13" s="22" t="s">
        <v>23</v>
      </c>
      <c r="L13" s="22" t="s">
        <v>254</v>
      </c>
      <c r="M13" s="23">
        <v>0.6</v>
      </c>
      <c r="N13" s="23">
        <v>0.4</v>
      </c>
      <c r="O13" s="24">
        <f t="shared" si="0"/>
        <v>12</v>
      </c>
      <c r="P13" s="24">
        <f t="shared" si="1"/>
        <v>10</v>
      </c>
      <c r="Q13" s="23" t="s">
        <v>34</v>
      </c>
      <c r="R13" s="24">
        <v>15</v>
      </c>
      <c r="S13" s="24">
        <v>15</v>
      </c>
      <c r="T13" s="72">
        <v>25</v>
      </c>
      <c r="U13" s="54" t="s">
        <v>42</v>
      </c>
    </row>
    <row r="14" spans="1:21" s="10" customFormat="1" ht="54.75" customHeight="1" x14ac:dyDescent="0.25">
      <c r="A14" s="120">
        <f t="shared" si="2"/>
        <v>9</v>
      </c>
      <c r="B14" s="120" t="s">
        <v>6</v>
      </c>
      <c r="C14" s="27" t="s">
        <v>143</v>
      </c>
      <c r="D14" s="115" t="s">
        <v>106</v>
      </c>
      <c r="E14" s="115" t="s">
        <v>96</v>
      </c>
      <c r="F14" s="115" t="s">
        <v>56</v>
      </c>
      <c r="G14" s="115">
        <v>2</v>
      </c>
      <c r="H14" s="115" t="s">
        <v>144</v>
      </c>
      <c r="I14" s="115" t="s">
        <v>3</v>
      </c>
      <c r="J14" s="115" t="s">
        <v>250</v>
      </c>
      <c r="K14" s="115" t="s">
        <v>26</v>
      </c>
      <c r="L14" s="115" t="s">
        <v>81</v>
      </c>
      <c r="M14" s="171">
        <v>0.8</v>
      </c>
      <c r="N14" s="171">
        <v>0.2</v>
      </c>
      <c r="O14" s="103">
        <f t="shared" si="0"/>
        <v>12</v>
      </c>
      <c r="P14" s="103">
        <f t="shared" si="1"/>
        <v>10</v>
      </c>
      <c r="Q14" s="115" t="s">
        <v>33</v>
      </c>
      <c r="R14" s="115">
        <v>4</v>
      </c>
      <c r="S14" s="115">
        <v>6</v>
      </c>
      <c r="T14" s="115">
        <v>8</v>
      </c>
      <c r="U14" s="115" t="s">
        <v>42</v>
      </c>
    </row>
    <row r="15" spans="1:21" s="10" customFormat="1" ht="54.75" customHeight="1" x14ac:dyDescent="0.25">
      <c r="A15" s="120">
        <f>A14+1</f>
        <v>10</v>
      </c>
      <c r="B15" s="120" t="s">
        <v>146</v>
      </c>
      <c r="C15" s="27" t="s">
        <v>267</v>
      </c>
      <c r="D15" s="115" t="s">
        <v>106</v>
      </c>
      <c r="E15" s="115" t="s">
        <v>96</v>
      </c>
      <c r="F15" s="115" t="s">
        <v>76</v>
      </c>
      <c r="G15" s="115">
        <v>3</v>
      </c>
      <c r="H15" s="115" t="s">
        <v>144</v>
      </c>
      <c r="I15" s="115" t="s">
        <v>268</v>
      </c>
      <c r="J15" s="115" t="s">
        <v>269</v>
      </c>
      <c r="K15" s="115" t="s">
        <v>270</v>
      </c>
      <c r="L15" s="115" t="s">
        <v>81</v>
      </c>
      <c r="M15" s="171">
        <v>0.9</v>
      </c>
      <c r="N15" s="171">
        <v>0.1</v>
      </c>
      <c r="O15" s="103">
        <v>12</v>
      </c>
      <c r="P15" s="172" t="s">
        <v>258</v>
      </c>
      <c r="Q15" s="115" t="s">
        <v>32</v>
      </c>
      <c r="R15" s="115">
        <v>6</v>
      </c>
      <c r="S15" s="115">
        <v>8</v>
      </c>
      <c r="T15" s="115">
        <v>4</v>
      </c>
      <c r="U15" s="115">
        <v>3</v>
      </c>
    </row>
    <row r="17" spans="3:10" x14ac:dyDescent="0.25">
      <c r="C17" s="28" t="s">
        <v>63</v>
      </c>
      <c r="D17" s="28"/>
      <c r="E17" s="28"/>
      <c r="F17" s="28"/>
      <c r="G17" s="28"/>
      <c r="H17" s="151"/>
      <c r="I17" s="151"/>
      <c r="J17" s="151"/>
    </row>
    <row r="18" spans="3:10" x14ac:dyDescent="0.25">
      <c r="C18" s="28" t="s">
        <v>165</v>
      </c>
      <c r="D18" s="30" t="s">
        <v>153</v>
      </c>
      <c r="E18" s="30"/>
      <c r="F18" s="30"/>
      <c r="G18" s="30"/>
      <c r="H18" s="151"/>
      <c r="I18" s="151"/>
      <c r="J18" s="151"/>
    </row>
    <row r="19" spans="3:10" x14ac:dyDescent="0.25">
      <c r="C19" s="28" t="s">
        <v>64</v>
      </c>
      <c r="D19" s="76" t="s">
        <v>166</v>
      </c>
      <c r="E19" s="28"/>
      <c r="F19" s="28"/>
      <c r="G19" s="28"/>
      <c r="H19" s="151"/>
      <c r="I19" s="151"/>
      <c r="J19" s="151"/>
    </row>
    <row r="20" spans="3:10" x14ac:dyDescent="0.25">
      <c r="D20" s="88" t="s">
        <v>265</v>
      </c>
    </row>
    <row r="21" spans="3:10" x14ac:dyDescent="0.25">
      <c r="D21" s="88" t="s">
        <v>260</v>
      </c>
    </row>
  </sheetData>
  <mergeCells count="9">
    <mergeCell ref="A3:C3"/>
    <mergeCell ref="H3:U3"/>
    <mergeCell ref="A5:C5"/>
    <mergeCell ref="H5:U5"/>
    <mergeCell ref="H1:I1"/>
    <mergeCell ref="J1:N1"/>
    <mergeCell ref="O1:P1"/>
    <mergeCell ref="Q1:Q2"/>
    <mergeCell ref="R1:U1"/>
  </mergeCells>
  <phoneticPr fontId="22" type="noConversion"/>
  <pageMargins left="0.7" right="0.7" top="0.75" bottom="0.75" header="0.3" footer="0.3"/>
  <pageSetup paperSize="3" scale="4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3"/>
  <sheetViews>
    <sheetView zoomScale="85" zoomScaleNormal="85" workbookViewId="0">
      <pane ySplit="2" topLeftCell="A5" activePane="bottomLeft" state="frozen"/>
      <selection activeCell="K1" sqref="K1"/>
      <selection pane="bottomLeft" activeCell="D12" sqref="D12:E13"/>
    </sheetView>
  </sheetViews>
  <sheetFormatPr baseColWidth="10" defaultColWidth="9.140625" defaultRowHeight="15.75" x14ac:dyDescent="0.25"/>
  <cols>
    <col min="1" max="1" width="14.85546875" style="5" customWidth="1"/>
    <col min="2" max="2" width="22.28515625" style="5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3" width="20.7109375" style="5" customWidth="1"/>
    <col min="14" max="14" width="13" style="5" customWidth="1"/>
    <col min="15" max="15" width="18.7109375" style="6" bestFit="1" customWidth="1"/>
    <col min="16" max="16" width="17" style="6" customWidth="1"/>
    <col min="17" max="17" width="20.7109375" style="5" customWidth="1"/>
    <col min="18" max="18" width="20.7109375" style="6" customWidth="1"/>
    <col min="19" max="20" width="20.7109375" style="7" customWidth="1"/>
    <col min="21" max="22" width="20.7109375" style="4" customWidth="1"/>
    <col min="23" max="23" width="35.140625" style="4" bestFit="1" customWidth="1"/>
    <col min="24" max="24" width="27.28515625" style="4" bestFit="1" customWidth="1"/>
    <col min="25" max="26" width="21" style="4" customWidth="1"/>
    <col min="27" max="29" width="18.85546875" style="4" customWidth="1"/>
    <col min="30" max="30" width="22.85546875" style="4" bestFit="1" customWidth="1"/>
    <col min="31" max="31" width="18.85546875" style="4" customWidth="1"/>
    <col min="32" max="16384" width="9.140625" style="4"/>
  </cols>
  <sheetData>
    <row r="1" spans="1:31" s="1" customFormat="1" ht="33.6" customHeight="1" x14ac:dyDescent="0.25">
      <c r="A1" s="87"/>
      <c r="B1" s="87"/>
      <c r="C1" s="87"/>
      <c r="D1" s="87"/>
      <c r="E1" s="87"/>
      <c r="F1" s="87"/>
      <c r="G1" s="87" t="s">
        <v>85</v>
      </c>
      <c r="H1" s="205" t="s">
        <v>167</v>
      </c>
      <c r="I1" s="206"/>
      <c r="J1" s="207" t="s">
        <v>168</v>
      </c>
      <c r="K1" s="208"/>
      <c r="L1" s="208"/>
      <c r="M1" s="208"/>
      <c r="N1" s="208"/>
      <c r="O1" s="209" t="s">
        <v>45</v>
      </c>
      <c r="P1" s="209"/>
      <c r="Q1" s="207" t="s">
        <v>154</v>
      </c>
      <c r="R1" s="208" t="s">
        <v>35</v>
      </c>
      <c r="S1" s="208"/>
      <c r="T1" s="211"/>
      <c r="U1" s="212"/>
      <c r="V1" s="203" t="s">
        <v>122</v>
      </c>
      <c r="W1" s="204"/>
      <c r="X1" s="204"/>
      <c r="Y1" s="204"/>
      <c r="Z1" s="204"/>
      <c r="AA1" s="203" t="s">
        <v>194</v>
      </c>
      <c r="AB1" s="204"/>
      <c r="AC1" s="204"/>
      <c r="AD1" s="204"/>
      <c r="AE1" s="204"/>
    </row>
    <row r="2" spans="1:31" s="1" customFormat="1" ht="90" customHeight="1" x14ac:dyDescent="0.25">
      <c r="A2" s="87" t="s">
        <v>0</v>
      </c>
      <c r="B2" s="53" t="s">
        <v>155</v>
      </c>
      <c r="C2" s="87" t="s">
        <v>1</v>
      </c>
      <c r="D2" s="87" t="s">
        <v>103</v>
      </c>
      <c r="E2" s="87" t="s">
        <v>94</v>
      </c>
      <c r="F2" s="53" t="s">
        <v>156</v>
      </c>
      <c r="G2" s="53" t="s">
        <v>157</v>
      </c>
      <c r="H2" s="87" t="s">
        <v>38</v>
      </c>
      <c r="I2" s="87" t="s">
        <v>39</v>
      </c>
      <c r="J2" s="87" t="s">
        <v>16</v>
      </c>
      <c r="K2" s="87" t="s">
        <v>17</v>
      </c>
      <c r="L2" s="87" t="s">
        <v>27</v>
      </c>
      <c r="M2" s="53" t="s">
        <v>216</v>
      </c>
      <c r="N2" s="87" t="s">
        <v>10</v>
      </c>
      <c r="O2" s="50" t="s">
        <v>158</v>
      </c>
      <c r="P2" s="50" t="s">
        <v>159</v>
      </c>
      <c r="Q2" s="210"/>
      <c r="R2" s="2" t="s">
        <v>36</v>
      </c>
      <c r="S2" s="82" t="s">
        <v>203</v>
      </c>
      <c r="T2" s="81" t="s">
        <v>204</v>
      </c>
      <c r="U2" s="3" t="s">
        <v>37</v>
      </c>
      <c r="V2" s="50" t="s">
        <v>113</v>
      </c>
      <c r="W2" s="50" t="s">
        <v>120</v>
      </c>
      <c r="X2" s="52" t="s">
        <v>124</v>
      </c>
      <c r="Y2" s="51" t="s">
        <v>160</v>
      </c>
      <c r="Z2" s="51" t="s">
        <v>115</v>
      </c>
      <c r="AA2" s="51" t="s">
        <v>195</v>
      </c>
      <c r="AB2" s="51" t="s">
        <v>198</v>
      </c>
      <c r="AC2" s="51" t="s">
        <v>199</v>
      </c>
      <c r="AD2" s="51" t="s">
        <v>196</v>
      </c>
      <c r="AE2" s="51" t="s">
        <v>197</v>
      </c>
    </row>
    <row r="3" spans="1:31" ht="54.75" hidden="1" customHeight="1" x14ac:dyDescent="0.25">
      <c r="A3" s="176" t="s">
        <v>70</v>
      </c>
      <c r="B3" s="177"/>
      <c r="C3" s="178"/>
      <c r="D3" s="26"/>
      <c r="E3" s="26"/>
      <c r="F3" s="69"/>
      <c r="G3" s="47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31" ht="54.75" hidden="1" customHeight="1" x14ac:dyDescent="0.2">
      <c r="A4" s="15">
        <v>1</v>
      </c>
      <c r="B4" s="17" t="s">
        <v>55</v>
      </c>
      <c r="C4" s="27" t="s">
        <v>71</v>
      </c>
      <c r="D4" s="17" t="s">
        <v>161</v>
      </c>
      <c r="E4" s="17" t="s">
        <v>95</v>
      </c>
      <c r="F4" s="17" t="s">
        <v>56</v>
      </c>
      <c r="G4" s="17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31" s="8" customFormat="1" ht="54.75" customHeight="1" x14ac:dyDescent="0.25">
      <c r="A5" s="176" t="s">
        <v>172</v>
      </c>
      <c r="B5" s="177"/>
      <c r="C5" s="178"/>
      <c r="D5" s="86"/>
      <c r="E5" s="86"/>
      <c r="F5" s="86"/>
      <c r="G5" s="85"/>
      <c r="H5" s="201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7"/>
    </row>
    <row r="6" spans="1:31" s="8" customFormat="1" ht="54.75" customHeight="1" x14ac:dyDescent="0.25">
      <c r="A6" s="59">
        <v>1</v>
      </c>
      <c r="B6" s="48" t="s">
        <v>146</v>
      </c>
      <c r="C6" s="61" t="s">
        <v>173</v>
      </c>
      <c r="D6" s="60" t="s">
        <v>106</v>
      </c>
      <c r="E6" s="60" t="s">
        <v>56</v>
      </c>
      <c r="F6" s="60" t="s">
        <v>56</v>
      </c>
      <c r="G6" s="48">
        <v>2</v>
      </c>
      <c r="H6" s="75" t="s">
        <v>77</v>
      </c>
      <c r="I6" s="62" t="s">
        <v>46</v>
      </c>
      <c r="J6" s="62" t="s">
        <v>25</v>
      </c>
      <c r="K6" s="62" t="s">
        <v>23</v>
      </c>
      <c r="L6" s="62" t="s">
        <v>8</v>
      </c>
      <c r="M6" s="63">
        <v>0.9</v>
      </c>
      <c r="N6" s="63">
        <v>0.1</v>
      </c>
      <c r="O6" s="64">
        <f>(G6*6)+4</f>
        <v>16</v>
      </c>
      <c r="P6" s="64">
        <f>(G6*5)+4</f>
        <v>14</v>
      </c>
      <c r="Q6" s="75" t="s">
        <v>34</v>
      </c>
      <c r="R6" s="64">
        <v>20</v>
      </c>
      <c r="S6" s="64">
        <v>10</v>
      </c>
      <c r="T6" s="80">
        <v>40</v>
      </c>
      <c r="U6" s="65" t="s">
        <v>42</v>
      </c>
    </row>
    <row r="7" spans="1:31" ht="54.75" customHeight="1" x14ac:dyDescent="0.2">
      <c r="A7" s="39">
        <f>A6+1</f>
        <v>2</v>
      </c>
      <c r="B7" s="66" t="s">
        <v>146</v>
      </c>
      <c r="C7" s="27" t="s">
        <v>174</v>
      </c>
      <c r="D7" s="43" t="s">
        <v>106</v>
      </c>
      <c r="E7" s="43" t="s">
        <v>56</v>
      </c>
      <c r="F7" s="43" t="s">
        <v>56</v>
      </c>
      <c r="G7" s="66">
        <v>2</v>
      </c>
      <c r="H7" s="74" t="s">
        <v>77</v>
      </c>
      <c r="I7" s="39" t="s">
        <v>46</v>
      </c>
      <c r="J7" s="39" t="s">
        <v>25</v>
      </c>
      <c r="K7" s="39" t="s">
        <v>23</v>
      </c>
      <c r="L7" s="39" t="s">
        <v>8</v>
      </c>
      <c r="M7" s="67">
        <v>0.9</v>
      </c>
      <c r="N7" s="67">
        <v>0.1</v>
      </c>
      <c r="O7" s="174">
        <f>(G7*6)+4</f>
        <v>16</v>
      </c>
      <c r="P7" s="174">
        <f>(G7*5)+4</f>
        <v>14</v>
      </c>
      <c r="Q7" s="39" t="s">
        <v>34</v>
      </c>
      <c r="R7" s="68">
        <v>20</v>
      </c>
      <c r="S7" s="68">
        <v>10</v>
      </c>
      <c r="T7" s="68">
        <v>60</v>
      </c>
      <c r="U7" s="67" t="s">
        <v>42</v>
      </c>
    </row>
    <row r="9" spans="1:31" x14ac:dyDescent="0.25">
      <c r="C9" s="28" t="s">
        <v>63</v>
      </c>
      <c r="D9" s="28"/>
      <c r="E9" s="28"/>
      <c r="F9" s="28"/>
      <c r="G9" s="28"/>
      <c r="H9" s="29"/>
      <c r="I9" s="29"/>
      <c r="J9" s="29"/>
    </row>
    <row r="10" spans="1:31" x14ac:dyDescent="0.25">
      <c r="C10" s="28" t="s">
        <v>165</v>
      </c>
      <c r="D10" s="30" t="s">
        <v>153</v>
      </c>
      <c r="E10" s="30"/>
      <c r="F10" s="30"/>
      <c r="G10" s="30"/>
      <c r="H10" s="29"/>
      <c r="I10" s="29"/>
      <c r="J10" s="29"/>
    </row>
    <row r="11" spans="1:31" x14ac:dyDescent="0.25">
      <c r="C11" s="28" t="s">
        <v>64</v>
      </c>
      <c r="D11" s="76" t="s">
        <v>166</v>
      </c>
      <c r="E11" s="28"/>
      <c r="F11" s="28"/>
      <c r="G11" s="28"/>
      <c r="H11" s="29"/>
      <c r="I11" s="29"/>
      <c r="J11" s="29"/>
    </row>
    <row r="12" spans="1:31" x14ac:dyDescent="0.25">
      <c r="D12" s="88" t="s">
        <v>265</v>
      </c>
    </row>
    <row r="13" spans="1:31" x14ac:dyDescent="0.25">
      <c r="D13" s="88" t="s">
        <v>260</v>
      </c>
    </row>
  </sheetData>
  <mergeCells count="11">
    <mergeCell ref="A5:C5"/>
    <mergeCell ref="H5:U5"/>
    <mergeCell ref="AA1:AE1"/>
    <mergeCell ref="A3:C3"/>
    <mergeCell ref="H3:U3"/>
    <mergeCell ref="H1:I1"/>
    <mergeCell ref="J1:N1"/>
    <mergeCell ref="O1:P1"/>
    <mergeCell ref="Q1:Q2"/>
    <mergeCell ref="R1:U1"/>
    <mergeCell ref="V1:Z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"/>
  <sheetViews>
    <sheetView zoomScale="85" zoomScaleNormal="85" workbookViewId="0">
      <pane ySplit="2" topLeftCell="A5" activePane="bottomLeft" state="frozen"/>
      <selection activeCell="K1" sqref="K1"/>
      <selection pane="bottomLeft" activeCell="D12" sqref="D12:E13"/>
    </sheetView>
  </sheetViews>
  <sheetFormatPr baseColWidth="10" defaultColWidth="9.140625" defaultRowHeight="15.75" x14ac:dyDescent="0.25"/>
  <cols>
    <col min="1" max="1" width="14.85546875" style="16" customWidth="1"/>
    <col min="2" max="2" width="22.28515625" style="16" customWidth="1"/>
    <col min="3" max="3" width="36.42578125" style="16" customWidth="1"/>
    <col min="4" max="4" width="28" style="16" customWidth="1"/>
    <col min="5" max="5" width="19" style="16" customWidth="1"/>
    <col min="6" max="6" width="20.7109375" style="16" customWidth="1"/>
    <col min="7" max="7" width="17" style="16" customWidth="1"/>
    <col min="8" max="13" width="20.7109375" style="16" customWidth="1"/>
    <col min="14" max="14" width="13" style="16" customWidth="1"/>
    <col min="15" max="15" width="18.7109375" style="124" bestFit="1" customWidth="1"/>
    <col min="16" max="16" width="17" style="124" customWidth="1"/>
    <col min="17" max="17" width="20.7109375" style="16" customWidth="1"/>
    <col min="18" max="18" width="20.7109375" style="124" customWidth="1"/>
    <col min="19" max="20" width="20.7109375" style="125" customWidth="1"/>
    <col min="21" max="21" width="20.7109375" style="8" customWidth="1"/>
    <col min="22" max="24" width="18.85546875" style="8" customWidth="1"/>
    <col min="25" max="25" width="22.85546875" style="8" bestFit="1" customWidth="1"/>
    <col min="26" max="26" width="18.85546875" style="8" customWidth="1"/>
    <col min="27" max="16384" width="9.140625" style="8"/>
  </cols>
  <sheetData>
    <row r="1" spans="1:26" s="106" customFormat="1" ht="33.6" customHeight="1" x14ac:dyDescent="0.25">
      <c r="A1" s="105"/>
      <c r="B1" s="105"/>
      <c r="C1" s="105"/>
      <c r="D1" s="105"/>
      <c r="E1" s="105"/>
      <c r="F1" s="105"/>
      <c r="G1" s="105" t="s">
        <v>85</v>
      </c>
      <c r="H1" s="181" t="s">
        <v>167</v>
      </c>
      <c r="I1" s="182"/>
      <c r="J1" s="183" t="s">
        <v>168</v>
      </c>
      <c r="K1" s="183"/>
      <c r="L1" s="183"/>
      <c r="M1" s="183"/>
      <c r="N1" s="183"/>
      <c r="O1" s="184" t="s">
        <v>45</v>
      </c>
      <c r="P1" s="184"/>
      <c r="Q1" s="183" t="s">
        <v>154</v>
      </c>
      <c r="R1" s="183" t="s">
        <v>35</v>
      </c>
      <c r="S1" s="183"/>
      <c r="T1" s="181"/>
      <c r="U1" s="187"/>
      <c r="V1" s="194" t="s">
        <v>194</v>
      </c>
      <c r="W1" s="195"/>
      <c r="X1" s="195"/>
      <c r="Y1" s="195"/>
      <c r="Z1" s="195"/>
    </row>
    <row r="2" spans="1:26" s="106" customFormat="1" ht="90" customHeight="1" x14ac:dyDescent="0.25">
      <c r="A2" s="105" t="s">
        <v>0</v>
      </c>
      <c r="B2" s="105" t="s">
        <v>155</v>
      </c>
      <c r="C2" s="105" t="s">
        <v>1</v>
      </c>
      <c r="D2" s="105" t="s">
        <v>103</v>
      </c>
      <c r="E2" s="105" t="s">
        <v>94</v>
      </c>
      <c r="F2" s="105" t="s">
        <v>156</v>
      </c>
      <c r="G2" s="105" t="s">
        <v>157</v>
      </c>
      <c r="H2" s="105" t="s">
        <v>38</v>
      </c>
      <c r="I2" s="105" t="s">
        <v>39</v>
      </c>
      <c r="J2" s="105" t="s">
        <v>16</v>
      </c>
      <c r="K2" s="105" t="s">
        <v>17</v>
      </c>
      <c r="L2" s="105" t="s">
        <v>27</v>
      </c>
      <c r="M2" s="105" t="s">
        <v>216</v>
      </c>
      <c r="N2" s="105" t="s">
        <v>10</v>
      </c>
      <c r="O2" s="107" t="s">
        <v>158</v>
      </c>
      <c r="P2" s="107" t="s">
        <v>159</v>
      </c>
      <c r="Q2" s="199"/>
      <c r="R2" s="107" t="s">
        <v>36</v>
      </c>
      <c r="S2" s="108" t="s">
        <v>203</v>
      </c>
      <c r="T2" s="109" t="s">
        <v>204</v>
      </c>
      <c r="U2" s="110" t="s">
        <v>37</v>
      </c>
      <c r="V2" s="110" t="s">
        <v>195</v>
      </c>
      <c r="W2" s="110" t="s">
        <v>198</v>
      </c>
      <c r="X2" s="110" t="s">
        <v>199</v>
      </c>
      <c r="Y2" s="110" t="s">
        <v>196</v>
      </c>
      <c r="Z2" s="110" t="s">
        <v>197</v>
      </c>
    </row>
    <row r="3" spans="1:26" ht="54.75" hidden="1" customHeight="1" x14ac:dyDescent="0.25">
      <c r="A3" s="176" t="s">
        <v>70</v>
      </c>
      <c r="B3" s="177"/>
      <c r="C3" s="178"/>
      <c r="D3" s="84"/>
      <c r="E3" s="84"/>
      <c r="F3" s="112"/>
      <c r="G3" s="83"/>
      <c r="H3" s="179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80"/>
    </row>
    <row r="4" spans="1:26" ht="54.75" hidden="1" customHeight="1" x14ac:dyDescent="0.25">
      <c r="A4" s="113">
        <v>1</v>
      </c>
      <c r="B4" s="114" t="s">
        <v>55</v>
      </c>
      <c r="C4" s="27" t="s">
        <v>71</v>
      </c>
      <c r="D4" s="114" t="s">
        <v>161</v>
      </c>
      <c r="E4" s="114" t="s">
        <v>95</v>
      </c>
      <c r="F4" s="114" t="s">
        <v>56</v>
      </c>
      <c r="G4" s="114" t="s">
        <v>86</v>
      </c>
      <c r="H4" s="18" t="s">
        <v>144</v>
      </c>
      <c r="I4" s="18" t="s">
        <v>72</v>
      </c>
      <c r="J4" s="18" t="s">
        <v>72</v>
      </c>
      <c r="K4" s="18" t="s">
        <v>162</v>
      </c>
      <c r="L4" s="18" t="s">
        <v>12</v>
      </c>
      <c r="M4" s="19">
        <v>0.9</v>
      </c>
      <c r="N4" s="19">
        <v>0.1</v>
      </c>
      <c r="O4" s="20">
        <v>10</v>
      </c>
      <c r="P4" s="20">
        <v>6</v>
      </c>
      <c r="Q4" s="20" t="s">
        <v>73</v>
      </c>
      <c r="R4" s="20" t="s">
        <v>74</v>
      </c>
      <c r="S4" s="20" t="s">
        <v>43</v>
      </c>
      <c r="T4" s="70"/>
      <c r="U4" s="21">
        <v>5</v>
      </c>
    </row>
    <row r="5" spans="1:26" ht="54.75" customHeight="1" x14ac:dyDescent="0.25">
      <c r="A5" s="220" t="s">
        <v>84</v>
      </c>
      <c r="B5" s="219"/>
      <c r="C5" s="221"/>
      <c r="D5" s="112"/>
      <c r="E5" s="112"/>
      <c r="F5" s="112"/>
      <c r="G5" s="123"/>
      <c r="H5" s="218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22"/>
      <c r="V5" s="218"/>
      <c r="W5" s="219"/>
      <c r="X5" s="219"/>
      <c r="Y5" s="219"/>
      <c r="Z5" s="219"/>
    </row>
    <row r="6" spans="1:26" s="49" customFormat="1" ht="54.75" customHeight="1" thickBot="1" x14ac:dyDescent="0.3">
      <c r="A6" s="22">
        <v>1</v>
      </c>
      <c r="B6" s="22" t="s">
        <v>146</v>
      </c>
      <c r="C6" s="169" t="s">
        <v>257</v>
      </c>
      <c r="D6" s="22" t="s">
        <v>184</v>
      </c>
      <c r="E6" s="22" t="s">
        <v>96</v>
      </c>
      <c r="F6" s="22" t="s">
        <v>56</v>
      </c>
      <c r="G6" s="121">
        <v>2</v>
      </c>
      <c r="H6" s="22" t="s">
        <v>152</v>
      </c>
      <c r="I6" s="22" t="s">
        <v>186</v>
      </c>
      <c r="J6" s="22" t="s">
        <v>188</v>
      </c>
      <c r="K6" s="22" t="s">
        <v>190</v>
      </c>
      <c r="L6" s="22" t="s">
        <v>67</v>
      </c>
      <c r="M6" s="122">
        <v>0.9</v>
      </c>
      <c r="N6" s="122">
        <v>0.1</v>
      </c>
      <c r="O6" s="22">
        <f>(G6*5)+5</f>
        <v>15</v>
      </c>
      <c r="P6" s="22">
        <f>(G6*5)+3</f>
        <v>13</v>
      </c>
      <c r="Q6" s="22" t="s">
        <v>191</v>
      </c>
      <c r="R6" s="22" t="s">
        <v>193</v>
      </c>
      <c r="S6" s="22">
        <v>25</v>
      </c>
      <c r="T6" s="22">
        <v>25</v>
      </c>
      <c r="U6" s="22">
        <v>8</v>
      </c>
      <c r="V6" s="22">
        <v>8</v>
      </c>
      <c r="W6" s="22">
        <v>2</v>
      </c>
      <c r="X6" s="22">
        <v>4</v>
      </c>
      <c r="Y6" s="22">
        <v>1</v>
      </c>
      <c r="Z6" s="22" t="s">
        <v>192</v>
      </c>
    </row>
    <row r="7" spans="1:26" s="49" customFormat="1" ht="54.75" customHeight="1" thickBot="1" x14ac:dyDescent="0.3">
      <c r="A7" s="57">
        <f>A6+1</f>
        <v>2</v>
      </c>
      <c r="B7" s="57" t="s">
        <v>146</v>
      </c>
      <c r="C7" s="37" t="s">
        <v>201</v>
      </c>
      <c r="D7" s="57" t="s">
        <v>185</v>
      </c>
      <c r="E7" s="57" t="s">
        <v>183</v>
      </c>
      <c r="F7" s="57" t="s">
        <v>56</v>
      </c>
      <c r="G7" s="74">
        <v>4</v>
      </c>
      <c r="H7" s="57" t="s">
        <v>152</v>
      </c>
      <c r="I7" s="57" t="s">
        <v>187</v>
      </c>
      <c r="J7" s="57" t="s">
        <v>189</v>
      </c>
      <c r="K7" s="57" t="s">
        <v>190</v>
      </c>
      <c r="L7" s="101" t="s">
        <v>68</v>
      </c>
      <c r="M7" s="152">
        <v>0.9</v>
      </c>
      <c r="N7" s="152">
        <v>0.1</v>
      </c>
      <c r="O7" s="101">
        <f>(G7*4)+5</f>
        <v>21</v>
      </c>
      <c r="P7" s="101">
        <f>(G7*4)+3</f>
        <v>19</v>
      </c>
      <c r="Q7" s="57" t="s">
        <v>192</v>
      </c>
      <c r="R7" s="57">
        <v>15</v>
      </c>
      <c r="S7" s="57">
        <v>10</v>
      </c>
      <c r="T7" s="57">
        <v>10</v>
      </c>
      <c r="U7" s="57" t="s">
        <v>42</v>
      </c>
      <c r="V7" s="57" t="s">
        <v>200</v>
      </c>
      <c r="W7" s="57">
        <v>1</v>
      </c>
      <c r="X7" s="57" t="s">
        <v>192</v>
      </c>
      <c r="Y7" s="57" t="s">
        <v>192</v>
      </c>
      <c r="Z7" s="57" t="s">
        <v>192</v>
      </c>
    </row>
    <row r="9" spans="1:26" x14ac:dyDescent="0.25">
      <c r="C9" s="28" t="s">
        <v>63</v>
      </c>
      <c r="D9" s="28"/>
      <c r="E9" s="28"/>
      <c r="F9" s="28"/>
      <c r="G9" s="28"/>
      <c r="H9" s="28"/>
      <c r="I9" s="28"/>
      <c r="J9" s="28"/>
    </row>
    <row r="10" spans="1:26" x14ac:dyDescent="0.25">
      <c r="C10" s="28" t="s">
        <v>165</v>
      </c>
      <c r="D10" s="30" t="s">
        <v>153</v>
      </c>
      <c r="E10" s="30"/>
      <c r="F10" s="30"/>
      <c r="G10" s="30"/>
      <c r="H10" s="28"/>
      <c r="I10" s="28"/>
      <c r="J10" s="28"/>
    </row>
    <row r="11" spans="1:26" x14ac:dyDescent="0.25">
      <c r="C11" s="28" t="s">
        <v>64</v>
      </c>
      <c r="D11" s="76" t="s">
        <v>166</v>
      </c>
      <c r="E11" s="28"/>
      <c r="F11" s="28"/>
      <c r="G11" s="28"/>
      <c r="H11" s="28"/>
      <c r="I11" s="28"/>
      <c r="J11" s="28"/>
      <c r="T11" s="170"/>
    </row>
    <row r="12" spans="1:26" x14ac:dyDescent="0.25">
      <c r="D12" s="88" t="s">
        <v>265</v>
      </c>
    </row>
    <row r="13" spans="1:26" x14ac:dyDescent="0.25">
      <c r="D13" s="88" t="s">
        <v>260</v>
      </c>
    </row>
  </sheetData>
  <mergeCells count="11">
    <mergeCell ref="V5:Z5"/>
    <mergeCell ref="A5:C5"/>
    <mergeCell ref="H5:U5"/>
    <mergeCell ref="V1:Z1"/>
    <mergeCell ref="A3:C3"/>
    <mergeCell ref="H3:U3"/>
    <mergeCell ref="H1:I1"/>
    <mergeCell ref="J1:N1"/>
    <mergeCell ref="O1:P1"/>
    <mergeCell ref="Q1:Q2"/>
    <mergeCell ref="R1:U1"/>
  </mergeCells>
  <pageMargins left="0.7" right="0.7" top="0.75" bottom="0.75" header="0.3" footer="0.3"/>
  <pageSetup paperSize="17" scale="2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CIUDAD LAS CANAS</vt:lpstr>
      <vt:lpstr>MARINA</vt:lpstr>
      <vt:lpstr>LAS IGUANAS</vt:lpstr>
      <vt:lpstr>RAQUET VILLAGE</vt:lpstr>
      <vt:lpstr>CC VILLAGE</vt:lpstr>
      <vt:lpstr>PUNTA ESPADA</vt:lpstr>
      <vt:lpstr>FARALLON</vt:lpstr>
      <vt:lpstr>CIUDAD ECUSTRE</vt:lpstr>
      <vt:lpstr>'LAS IGUANAS'!Área_de_impresión</vt:lpstr>
      <vt:lpstr>'CC VILLAGE'!Títulos_a_imprimir</vt:lpstr>
      <vt:lpstr>'CIUDAD ECUSTRE'!Títulos_a_imprimir</vt:lpstr>
      <vt:lpstr>'CIUDAD LAS CANAS'!Títulos_a_imprimir</vt:lpstr>
      <vt:lpstr>FARALLON!Títulos_a_imprimir</vt:lpstr>
      <vt:lpstr>'LAS IGUANAS'!Títulos_a_imprimir</vt:lpstr>
      <vt:lpstr>MARINA!Títulos_a_imprimir</vt:lpstr>
      <vt:lpstr>'PUNTA ESPADA'!Títulos_a_imprimir</vt:lpstr>
      <vt:lpstr>'RAQUET VILLAGE'!Títulos_a_imprimir</vt:lpstr>
    </vt:vector>
  </TitlesOfParts>
  <Company>Cap 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Despradel Almeyda</dc:creator>
  <cp:lastModifiedBy>Vivian Carolina Pina</cp:lastModifiedBy>
  <cp:lastPrinted>2022-10-11T19:49:26Z</cp:lastPrinted>
  <dcterms:created xsi:type="dcterms:W3CDTF">2009-05-05T15:49:40Z</dcterms:created>
  <dcterms:modified xsi:type="dcterms:W3CDTF">2023-04-03T21:48:51Z</dcterms:modified>
</cp:coreProperties>
</file>